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heets/sheet1.xml" ContentType="application/vnd.openxmlformats-officedocument.spreadsheetml.chart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1595" windowHeight="7335" activeTab="1"/>
  </bookViews>
  <sheets>
    <sheet name="Vout" sheetId="2" r:id="rId1"/>
    <sheet name="Sim" sheetId="5" r:id="rId2"/>
    <sheet name="Chart2" sheetId="7" r:id="rId3"/>
  </sheets>
  <definedNames>
    <definedName name="gain1" localSheetId="1">Sim!#REF!</definedName>
    <definedName name="gain1">Vout!$W$6</definedName>
    <definedName name="gain10" localSheetId="1">Sim!#REF!</definedName>
    <definedName name="gain10">Vout!$V$6</definedName>
    <definedName name="gain100" localSheetId="1">Sim!#REF!</definedName>
    <definedName name="gain100">Vout!$O$6</definedName>
    <definedName name="gain1000" localSheetId="1">Sim!#REF!</definedName>
    <definedName name="gain1000">Vout!$H$6</definedName>
    <definedName name="gain15" localSheetId="1">Sim!#REF!</definedName>
    <definedName name="gain15">Vout!$U$6</definedName>
    <definedName name="gain150" localSheetId="1">Sim!$E$6</definedName>
    <definedName name="gain150">Vout!$N$6</definedName>
    <definedName name="gain1500" localSheetId="1">Sim!#REF!</definedName>
    <definedName name="gain1500">Vout!$G$6</definedName>
    <definedName name="gain20" localSheetId="1">Sim!#REF!</definedName>
    <definedName name="gain20">Vout!$S$6</definedName>
    <definedName name="gain50" localSheetId="1">Sim!#REF!</definedName>
    <definedName name="gain50">Vout!$Q$6</definedName>
    <definedName name="rone">#REF!</definedName>
    <definedName name="Rs" localSheetId="1">Sim!$C$4</definedName>
    <definedName name="Rs">Vout!$C$4</definedName>
    <definedName name="Vomax" localSheetId="1">Sim!$C$1</definedName>
    <definedName name="Vomax">Vout!$C$1</definedName>
    <definedName name="Vomin" localSheetId="1">Sim!$C$2</definedName>
    <definedName name="Vomin">Vout!$C$2</definedName>
  </definedNames>
  <calcPr calcId="125725"/>
</workbook>
</file>

<file path=xl/calcChain.xml><?xml version="1.0" encoding="utf-8"?>
<calcChain xmlns="http://schemas.openxmlformats.org/spreadsheetml/2006/main">
  <c r="O9" i="5"/>
  <c r="O13"/>
  <c r="O12"/>
  <c r="S7"/>
  <c r="U7" s="1"/>
  <c r="S28"/>
  <c r="U28" s="1"/>
  <c r="S36"/>
  <c r="U36" s="1"/>
  <c r="S8"/>
  <c r="U8" s="1"/>
  <c r="S9"/>
  <c r="U9" s="1"/>
  <c r="S10"/>
  <c r="U10" s="1"/>
  <c r="S11"/>
  <c r="U11" s="1"/>
  <c r="S12"/>
  <c r="U12" s="1"/>
  <c r="S13"/>
  <c r="U13" s="1"/>
  <c r="S14"/>
  <c r="U14" s="1"/>
  <c r="S15"/>
  <c r="U15" s="1"/>
  <c r="S16"/>
  <c r="U16" s="1"/>
  <c r="S17"/>
  <c r="U17" s="1"/>
  <c r="S18"/>
  <c r="U18" s="1"/>
  <c r="S19"/>
  <c r="U19" s="1"/>
  <c r="S20"/>
  <c r="U20" s="1"/>
  <c r="S21"/>
  <c r="U21" s="1"/>
  <c r="S22"/>
  <c r="U22" s="1"/>
  <c r="S23"/>
  <c r="U23" s="1"/>
  <c r="S24"/>
  <c r="U24" s="1"/>
  <c r="S25"/>
  <c r="U25" s="1"/>
  <c r="S26"/>
  <c r="U26" s="1"/>
  <c r="S27"/>
  <c r="U27" s="1"/>
  <c r="S29"/>
  <c r="U29" s="1"/>
  <c r="S30"/>
  <c r="U30" s="1"/>
  <c r="S31"/>
  <c r="U31" s="1"/>
  <c r="S32"/>
  <c r="U32" s="1"/>
  <c r="S33"/>
  <c r="U33" s="1"/>
  <c r="S34"/>
  <c r="U34" s="1"/>
  <c r="S35"/>
  <c r="U35" s="1"/>
  <c r="S37"/>
  <c r="U37" s="1"/>
  <c r="S38"/>
  <c r="U38" s="1"/>
  <c r="S39"/>
  <c r="U39" s="1"/>
  <c r="S40"/>
  <c r="U40" s="1"/>
  <c r="S41"/>
  <c r="U41" s="1"/>
  <c r="S42"/>
  <c r="U42" s="1"/>
  <c r="S43"/>
  <c r="U43" s="1"/>
  <c r="J13"/>
  <c r="N13" s="1"/>
  <c r="J12"/>
  <c r="N12" s="1"/>
  <c r="J11"/>
  <c r="N11" s="1"/>
  <c r="E42"/>
  <c r="E43"/>
  <c r="C3"/>
  <c r="C3" i="2"/>
  <c r="J10" i="5"/>
  <c r="N10" s="1"/>
  <c r="J9"/>
  <c r="N9" s="1"/>
  <c r="I13"/>
  <c r="I12"/>
  <c r="I11"/>
  <c r="I10"/>
  <c r="I9"/>
  <c r="E41"/>
  <c r="E40"/>
  <c r="A40"/>
  <c r="A8" s="1"/>
  <c r="A9" s="1"/>
  <c r="A10" s="1"/>
  <c r="A11" s="1"/>
  <c r="A12" s="1"/>
  <c r="A13" s="1"/>
  <c r="A14" s="1"/>
  <c r="A15" s="1"/>
  <c r="E39"/>
  <c r="A39"/>
  <c r="A17" s="1"/>
  <c r="E38"/>
  <c r="A38"/>
  <c r="A26" s="1"/>
  <c r="E37"/>
  <c r="E36"/>
  <c r="E35"/>
  <c r="C16"/>
  <c r="C7"/>
  <c r="X8" i="2"/>
  <c r="X9"/>
  <c r="X10"/>
  <c r="X11"/>
  <c r="X12"/>
  <c r="X13"/>
  <c r="X14"/>
  <c r="X15"/>
  <c r="X16"/>
  <c r="X17"/>
  <c r="X18"/>
  <c r="X19"/>
  <c r="X20"/>
  <c r="X21"/>
  <c r="X22"/>
  <c r="X23"/>
  <c r="X24"/>
  <c r="X25"/>
  <c r="X26"/>
  <c r="X27"/>
  <c r="X28"/>
  <c r="X29"/>
  <c r="X30"/>
  <c r="X31"/>
  <c r="X32"/>
  <c r="X33"/>
  <c r="X34"/>
  <c r="X35"/>
  <c r="X36"/>
  <c r="X37"/>
  <c r="X38"/>
  <c r="X39"/>
  <c r="X40"/>
  <c r="X41"/>
  <c r="X42"/>
  <c r="X43"/>
  <c r="X7"/>
  <c r="W8"/>
  <c r="W9"/>
  <c r="W10"/>
  <c r="W11"/>
  <c r="W12"/>
  <c r="W13"/>
  <c r="W14"/>
  <c r="W15"/>
  <c r="W16"/>
  <c r="W17"/>
  <c r="W18"/>
  <c r="W19"/>
  <c r="W20"/>
  <c r="W21"/>
  <c r="W22"/>
  <c r="W23"/>
  <c r="W24"/>
  <c r="W25"/>
  <c r="W26"/>
  <c r="W27"/>
  <c r="W28"/>
  <c r="W29"/>
  <c r="W30"/>
  <c r="W31"/>
  <c r="W32"/>
  <c r="W33"/>
  <c r="W34"/>
  <c r="W35"/>
  <c r="W36"/>
  <c r="W37"/>
  <c r="W38"/>
  <c r="W39"/>
  <c r="W40"/>
  <c r="W41"/>
  <c r="W42"/>
  <c r="W43"/>
  <c r="W7"/>
  <c r="V8"/>
  <c r="V9"/>
  <c r="V10"/>
  <c r="V11"/>
  <c r="V12"/>
  <c r="V13"/>
  <c r="V14"/>
  <c r="V15"/>
  <c r="V16"/>
  <c r="V17"/>
  <c r="V18"/>
  <c r="V19"/>
  <c r="V20"/>
  <c r="V21"/>
  <c r="V22"/>
  <c r="V23"/>
  <c r="V24"/>
  <c r="V25"/>
  <c r="V26"/>
  <c r="V27"/>
  <c r="V28"/>
  <c r="V29"/>
  <c r="V30"/>
  <c r="V31"/>
  <c r="V32"/>
  <c r="V33"/>
  <c r="V34"/>
  <c r="V35"/>
  <c r="V36"/>
  <c r="V37"/>
  <c r="V38"/>
  <c r="V39"/>
  <c r="V40"/>
  <c r="V41"/>
  <c r="V42"/>
  <c r="V43"/>
  <c r="V7"/>
  <c r="U8"/>
  <c r="U9"/>
  <c r="U10"/>
  <c r="U11"/>
  <c r="U12"/>
  <c r="U13"/>
  <c r="U14"/>
  <c r="U15"/>
  <c r="U16"/>
  <c r="U17"/>
  <c r="U18"/>
  <c r="U19"/>
  <c r="U20"/>
  <c r="U21"/>
  <c r="U22"/>
  <c r="U23"/>
  <c r="U24"/>
  <c r="U25"/>
  <c r="U26"/>
  <c r="U27"/>
  <c r="U28"/>
  <c r="U29"/>
  <c r="U30"/>
  <c r="U31"/>
  <c r="U32"/>
  <c r="U33"/>
  <c r="U34"/>
  <c r="U35"/>
  <c r="U36"/>
  <c r="U37"/>
  <c r="U38"/>
  <c r="U39"/>
  <c r="U40"/>
  <c r="U41"/>
  <c r="U42"/>
  <c r="U43"/>
  <c r="U7"/>
  <c r="T8"/>
  <c r="T9"/>
  <c r="T10"/>
  <c r="T11"/>
  <c r="T12"/>
  <c r="T13"/>
  <c r="T14"/>
  <c r="T15"/>
  <c r="T16"/>
  <c r="T17"/>
  <c r="T18"/>
  <c r="T19"/>
  <c r="T20"/>
  <c r="T21"/>
  <c r="T22"/>
  <c r="T23"/>
  <c r="T24"/>
  <c r="T25"/>
  <c r="T26"/>
  <c r="T27"/>
  <c r="T28"/>
  <c r="T29"/>
  <c r="T30"/>
  <c r="T31"/>
  <c r="T32"/>
  <c r="T33"/>
  <c r="T34"/>
  <c r="T35"/>
  <c r="T36"/>
  <c r="T37"/>
  <c r="T38"/>
  <c r="T39"/>
  <c r="T40"/>
  <c r="T41"/>
  <c r="T42"/>
  <c r="T43"/>
  <c r="T7"/>
  <c r="S8"/>
  <c r="S9"/>
  <c r="S10"/>
  <c r="S11"/>
  <c r="S12"/>
  <c r="S13"/>
  <c r="S14"/>
  <c r="S15"/>
  <c r="S16"/>
  <c r="S17"/>
  <c r="S18"/>
  <c r="S19"/>
  <c r="S20"/>
  <c r="S21"/>
  <c r="S22"/>
  <c r="S23"/>
  <c r="S24"/>
  <c r="S25"/>
  <c r="S26"/>
  <c r="S27"/>
  <c r="S28"/>
  <c r="S29"/>
  <c r="S30"/>
  <c r="S31"/>
  <c r="S32"/>
  <c r="S33"/>
  <c r="S34"/>
  <c r="S35"/>
  <c r="S36"/>
  <c r="S37"/>
  <c r="S38"/>
  <c r="S39"/>
  <c r="S40"/>
  <c r="S41"/>
  <c r="S42"/>
  <c r="S43"/>
  <c r="S7"/>
  <c r="R8"/>
  <c r="R9"/>
  <c r="R10"/>
  <c r="R11"/>
  <c r="R12"/>
  <c r="R13"/>
  <c r="R14"/>
  <c r="R15"/>
  <c r="R16"/>
  <c r="R17"/>
  <c r="R18"/>
  <c r="R19"/>
  <c r="R20"/>
  <c r="R21"/>
  <c r="R22"/>
  <c r="R23"/>
  <c r="R24"/>
  <c r="R25"/>
  <c r="R26"/>
  <c r="R27"/>
  <c r="R28"/>
  <c r="R29"/>
  <c r="R30"/>
  <c r="R31"/>
  <c r="R32"/>
  <c r="R33"/>
  <c r="R34"/>
  <c r="R35"/>
  <c r="R36"/>
  <c r="R37"/>
  <c r="R38"/>
  <c r="R39"/>
  <c r="R40"/>
  <c r="R41"/>
  <c r="R42"/>
  <c r="R43"/>
  <c r="P8"/>
  <c r="P9"/>
  <c r="P10"/>
  <c r="P11"/>
  <c r="P12"/>
  <c r="P13"/>
  <c r="P14"/>
  <c r="P15"/>
  <c r="P16"/>
  <c r="P17"/>
  <c r="P18"/>
  <c r="P19"/>
  <c r="P20"/>
  <c r="P21"/>
  <c r="P22"/>
  <c r="P23"/>
  <c r="P24"/>
  <c r="P25"/>
  <c r="P26"/>
  <c r="P27"/>
  <c r="P28"/>
  <c r="P29"/>
  <c r="P30"/>
  <c r="P31"/>
  <c r="P32"/>
  <c r="P33"/>
  <c r="P34"/>
  <c r="P35"/>
  <c r="P36"/>
  <c r="P37"/>
  <c r="P38"/>
  <c r="P39"/>
  <c r="P40"/>
  <c r="P41"/>
  <c r="P42"/>
  <c r="P43"/>
  <c r="Q8"/>
  <c r="Q9"/>
  <c r="Q10"/>
  <c r="Q11"/>
  <c r="Q12"/>
  <c r="Q13"/>
  <c r="Q14"/>
  <c r="Q15"/>
  <c r="Q16"/>
  <c r="Q17"/>
  <c r="Q18"/>
  <c r="Q19"/>
  <c r="Q20"/>
  <c r="Q21"/>
  <c r="Q22"/>
  <c r="Q23"/>
  <c r="Q24"/>
  <c r="Q25"/>
  <c r="Q26"/>
  <c r="Q27"/>
  <c r="Q28"/>
  <c r="Q29"/>
  <c r="Q30"/>
  <c r="Q31"/>
  <c r="Q32"/>
  <c r="Q33"/>
  <c r="Q34"/>
  <c r="Q35"/>
  <c r="Q36"/>
  <c r="Q37"/>
  <c r="Q38"/>
  <c r="Q39"/>
  <c r="Q40"/>
  <c r="Q41"/>
  <c r="Q42"/>
  <c r="Q43"/>
  <c r="R7"/>
  <c r="Q7"/>
  <c r="P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36"/>
  <c r="O37"/>
  <c r="O38"/>
  <c r="O39"/>
  <c r="O40"/>
  <c r="O41"/>
  <c r="O42"/>
  <c r="O43"/>
  <c r="O7"/>
  <c r="N8"/>
  <c r="N9"/>
  <c r="N10"/>
  <c r="N11"/>
  <c r="N12"/>
  <c r="N13"/>
  <c r="N14"/>
  <c r="N15"/>
  <c r="N16"/>
  <c r="N17"/>
  <c r="N18"/>
  <c r="N19"/>
  <c r="N20"/>
  <c r="N21"/>
  <c r="N22"/>
  <c r="N23"/>
  <c r="N24"/>
  <c r="N25"/>
  <c r="N26"/>
  <c r="N27"/>
  <c r="N28"/>
  <c r="N29"/>
  <c r="N30"/>
  <c r="N31"/>
  <c r="N32"/>
  <c r="N33"/>
  <c r="N34"/>
  <c r="N35"/>
  <c r="N36"/>
  <c r="N37"/>
  <c r="N38"/>
  <c r="N39"/>
  <c r="N40"/>
  <c r="N41"/>
  <c r="N42"/>
  <c r="N43"/>
  <c r="N7"/>
  <c r="M8"/>
  <c r="M9"/>
  <c r="M10"/>
  <c r="M11"/>
  <c r="M12"/>
  <c r="M13"/>
  <c r="M14"/>
  <c r="M15"/>
  <c r="M16"/>
  <c r="M17"/>
  <c r="M18"/>
  <c r="M19"/>
  <c r="M20"/>
  <c r="M21"/>
  <c r="M22"/>
  <c r="M23"/>
  <c r="M24"/>
  <c r="M25"/>
  <c r="M26"/>
  <c r="M27"/>
  <c r="M28"/>
  <c r="M29"/>
  <c r="M30"/>
  <c r="M31"/>
  <c r="M32"/>
  <c r="M33"/>
  <c r="M34"/>
  <c r="M35"/>
  <c r="M36"/>
  <c r="M37"/>
  <c r="M38"/>
  <c r="M39"/>
  <c r="M40"/>
  <c r="M41"/>
  <c r="M42"/>
  <c r="M43"/>
  <c r="M7"/>
  <c r="L8"/>
  <c r="L9"/>
  <c r="L10"/>
  <c r="L11"/>
  <c r="L12"/>
  <c r="L13"/>
  <c r="L14"/>
  <c r="L15"/>
  <c r="L16"/>
  <c r="L17"/>
  <c r="L18"/>
  <c r="L19"/>
  <c r="L20"/>
  <c r="L21"/>
  <c r="L22"/>
  <c r="L23"/>
  <c r="L24"/>
  <c r="L25"/>
  <c r="L26"/>
  <c r="L27"/>
  <c r="L28"/>
  <c r="L29"/>
  <c r="L30"/>
  <c r="L31"/>
  <c r="L32"/>
  <c r="L33"/>
  <c r="L34"/>
  <c r="L35"/>
  <c r="L36"/>
  <c r="L37"/>
  <c r="L38"/>
  <c r="L39"/>
  <c r="L40"/>
  <c r="L41"/>
  <c r="L42"/>
  <c r="L43"/>
  <c r="L7"/>
  <c r="K8"/>
  <c r="K9"/>
  <c r="K10"/>
  <c r="K11"/>
  <c r="K12"/>
  <c r="K13"/>
  <c r="K14"/>
  <c r="K15"/>
  <c r="K16"/>
  <c r="K17"/>
  <c r="K18"/>
  <c r="K19"/>
  <c r="K20"/>
  <c r="K21"/>
  <c r="K22"/>
  <c r="K23"/>
  <c r="K24"/>
  <c r="K25"/>
  <c r="K26"/>
  <c r="K27"/>
  <c r="K28"/>
  <c r="K29"/>
  <c r="K30"/>
  <c r="K31"/>
  <c r="K32"/>
  <c r="K33"/>
  <c r="K34"/>
  <c r="K35"/>
  <c r="K36"/>
  <c r="K37"/>
  <c r="K38"/>
  <c r="K39"/>
  <c r="K40"/>
  <c r="K41"/>
  <c r="K42"/>
  <c r="K43"/>
  <c r="K7"/>
  <c r="J8"/>
  <c r="J9"/>
  <c r="J10"/>
  <c r="J11"/>
  <c r="J12"/>
  <c r="J13"/>
  <c r="J14"/>
  <c r="J15"/>
  <c r="J16"/>
  <c r="J17"/>
  <c r="J18"/>
  <c r="J19"/>
  <c r="J20"/>
  <c r="J21"/>
  <c r="J22"/>
  <c r="J23"/>
  <c r="J24"/>
  <c r="J25"/>
  <c r="J26"/>
  <c r="J27"/>
  <c r="J28"/>
  <c r="J29"/>
  <c r="J30"/>
  <c r="J31"/>
  <c r="J32"/>
  <c r="J33"/>
  <c r="J34"/>
  <c r="J35"/>
  <c r="J36"/>
  <c r="J37"/>
  <c r="J38"/>
  <c r="J39"/>
  <c r="J40"/>
  <c r="J41"/>
  <c r="J42"/>
  <c r="J43"/>
  <c r="J7"/>
  <c r="I8"/>
  <c r="I9"/>
  <c r="I10"/>
  <c r="I11"/>
  <c r="I12"/>
  <c r="I13"/>
  <c r="I14"/>
  <c r="I15"/>
  <c r="I16"/>
  <c r="I17"/>
  <c r="I18"/>
  <c r="I19"/>
  <c r="I20"/>
  <c r="I21"/>
  <c r="I22"/>
  <c r="I23"/>
  <c r="I24"/>
  <c r="I25"/>
  <c r="I26"/>
  <c r="I27"/>
  <c r="I28"/>
  <c r="I29"/>
  <c r="I30"/>
  <c r="I31"/>
  <c r="I32"/>
  <c r="I33"/>
  <c r="I34"/>
  <c r="I35"/>
  <c r="I36"/>
  <c r="I37"/>
  <c r="I38"/>
  <c r="I39"/>
  <c r="I40"/>
  <c r="I41"/>
  <c r="I42"/>
  <c r="I43"/>
  <c r="I7"/>
  <c r="H8"/>
  <c r="H9"/>
  <c r="H10"/>
  <c r="H11"/>
  <c r="H12"/>
  <c r="H13"/>
  <c r="H14"/>
  <c r="H15"/>
  <c r="H16"/>
  <c r="H17"/>
  <c r="H18"/>
  <c r="H19"/>
  <c r="H20"/>
  <c r="H21"/>
  <c r="H22"/>
  <c r="H23"/>
  <c r="H24"/>
  <c r="H25"/>
  <c r="H26"/>
  <c r="H27"/>
  <c r="H28"/>
  <c r="H29"/>
  <c r="H30"/>
  <c r="H31"/>
  <c r="H32"/>
  <c r="H33"/>
  <c r="H34"/>
  <c r="H35"/>
  <c r="H36"/>
  <c r="H37"/>
  <c r="H38"/>
  <c r="H39"/>
  <c r="H40"/>
  <c r="H41"/>
  <c r="H42"/>
  <c r="H43"/>
  <c r="H7"/>
  <c r="G8"/>
  <c r="G9"/>
  <c r="G10"/>
  <c r="G11"/>
  <c r="G12"/>
  <c r="G13"/>
  <c r="G14"/>
  <c r="G15"/>
  <c r="G16"/>
  <c r="G17"/>
  <c r="G18"/>
  <c r="G19"/>
  <c r="G20"/>
  <c r="G21"/>
  <c r="G22"/>
  <c r="G23"/>
  <c r="G24"/>
  <c r="G25"/>
  <c r="G26"/>
  <c r="G27"/>
  <c r="G28"/>
  <c r="G29"/>
  <c r="G30"/>
  <c r="G31"/>
  <c r="G32"/>
  <c r="G33"/>
  <c r="G34"/>
  <c r="G35"/>
  <c r="G36"/>
  <c r="G37"/>
  <c r="G38"/>
  <c r="G39"/>
  <c r="G40"/>
  <c r="G41"/>
  <c r="G42"/>
  <c r="G43"/>
  <c r="G7"/>
  <c r="F8"/>
  <c r="F9"/>
  <c r="F10"/>
  <c r="F11"/>
  <c r="F12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7"/>
  <c r="E8"/>
  <c r="E9"/>
  <c r="E10"/>
  <c r="E11"/>
  <c r="E12"/>
  <c r="E13"/>
  <c r="E14"/>
  <c r="E15"/>
  <c r="E16"/>
  <c r="E17"/>
  <c r="E18"/>
  <c r="E19"/>
  <c r="E20"/>
  <c r="E21"/>
  <c r="E22"/>
  <c r="E23"/>
  <c r="E24"/>
  <c r="E25"/>
  <c r="E26"/>
  <c r="E27"/>
  <c r="E28"/>
  <c r="E29"/>
  <c r="E30"/>
  <c r="E31"/>
  <c r="E32"/>
  <c r="E33"/>
  <c r="E34"/>
  <c r="E35"/>
  <c r="E36"/>
  <c r="E37"/>
  <c r="E38"/>
  <c r="E39"/>
  <c r="E40"/>
  <c r="E41"/>
  <c r="E42"/>
  <c r="E43"/>
  <c r="E7"/>
  <c r="D43"/>
  <c r="D42"/>
  <c r="D41"/>
  <c r="D40"/>
  <c r="D39"/>
  <c r="D38"/>
  <c r="D37"/>
  <c r="D36"/>
  <c r="D35"/>
  <c r="D34"/>
  <c r="D33"/>
  <c r="D32"/>
  <c r="D31"/>
  <c r="D30"/>
  <c r="D29"/>
  <c r="D28"/>
  <c r="D27"/>
  <c r="D26"/>
  <c r="D25"/>
  <c r="D24"/>
  <c r="D23"/>
  <c r="D22"/>
  <c r="D21"/>
  <c r="D20"/>
  <c r="D19"/>
  <c r="D18"/>
  <c r="D17"/>
  <c r="D16"/>
  <c r="D15"/>
  <c r="D14"/>
  <c r="D13"/>
  <c r="D12"/>
  <c r="D11"/>
  <c r="D10"/>
  <c r="D9"/>
  <c r="D8"/>
  <c r="D7"/>
  <c r="C43"/>
  <c r="C42"/>
  <c r="C41"/>
  <c r="C40"/>
  <c r="C39"/>
  <c r="C38"/>
  <c r="C37"/>
  <c r="C36"/>
  <c r="C35"/>
  <c r="C34"/>
  <c r="C33"/>
  <c r="C32"/>
  <c r="C31"/>
  <c r="C30"/>
  <c r="C29"/>
  <c r="C28"/>
  <c r="C27"/>
  <c r="C26"/>
  <c r="C25"/>
  <c r="C24"/>
  <c r="C23"/>
  <c r="C22"/>
  <c r="C21"/>
  <c r="C20"/>
  <c r="C19"/>
  <c r="C18"/>
  <c r="C17"/>
  <c r="C16"/>
  <c r="C15"/>
  <c r="C14"/>
  <c r="C13"/>
  <c r="C12"/>
  <c r="C11"/>
  <c r="C10"/>
  <c r="C9"/>
  <c r="C8"/>
  <c r="C7"/>
  <c r="A39"/>
  <c r="A17" s="1"/>
  <c r="B25"/>
  <c r="B16"/>
  <c r="B7"/>
  <c r="A40"/>
  <c r="A8" s="1"/>
  <c r="O11" i="5" l="1"/>
  <c r="O10"/>
  <c r="V7"/>
  <c r="M13"/>
  <c r="M10"/>
  <c r="M12"/>
  <c r="M11"/>
  <c r="M9"/>
  <c r="C9"/>
  <c r="C15"/>
  <c r="A27"/>
  <c r="A28" s="1"/>
  <c r="C11"/>
  <c r="A18"/>
  <c r="E34"/>
  <c r="C25"/>
  <c r="B8" i="2"/>
  <c r="A9"/>
  <c r="A18"/>
  <c r="B17"/>
  <c r="C26" i="5" l="1"/>
  <c r="C13"/>
  <c r="C10"/>
  <c r="A19"/>
  <c r="A29"/>
  <c r="C14"/>
  <c r="C12"/>
  <c r="C8"/>
  <c r="C17"/>
  <c r="B9" i="2"/>
  <c r="A10"/>
  <c r="B18"/>
  <c r="A19"/>
  <c r="C27" i="5" l="1"/>
  <c r="C28"/>
  <c r="C18"/>
  <c r="A30"/>
  <c r="A20"/>
  <c r="A11" i="2"/>
  <c r="B10"/>
  <c r="A20"/>
  <c r="B19"/>
  <c r="E29" i="5" l="1"/>
  <c r="A31"/>
  <c r="C19"/>
  <c r="A21"/>
  <c r="A12" i="2"/>
  <c r="B11"/>
  <c r="A21"/>
  <c r="B20"/>
  <c r="C20" i="5" l="1"/>
  <c r="A32"/>
  <c r="A22"/>
  <c r="E30"/>
  <c r="A13" i="2"/>
  <c r="B12"/>
  <c r="A22"/>
  <c r="B21"/>
  <c r="C21" i="5" l="1"/>
  <c r="A23"/>
  <c r="A33"/>
  <c r="E31"/>
  <c r="A14" i="2"/>
  <c r="B13"/>
  <c r="A23"/>
  <c r="B22"/>
  <c r="E33" i="5" l="1"/>
  <c r="E32"/>
  <c r="C22"/>
  <c r="A24"/>
  <c r="A15" i="2"/>
  <c r="B15" s="1"/>
  <c r="B14"/>
  <c r="A24"/>
  <c r="B24" s="1"/>
  <c r="B23"/>
  <c r="C23" i="5" l="1"/>
  <c r="C24"/>
  <c r="B34" i="2"/>
  <c r="A38"/>
  <c r="A26" s="1"/>
  <c r="B26" l="1"/>
  <c r="A27"/>
  <c r="A28" l="1"/>
  <c r="B27"/>
  <c r="B28" l="1"/>
  <c r="A29"/>
  <c r="B29" l="1"/>
  <c r="A30"/>
  <c r="A31" l="1"/>
  <c r="B30"/>
  <c r="B31" l="1"/>
  <c r="A32"/>
  <c r="A33" l="1"/>
  <c r="B33" s="1"/>
  <c r="B32"/>
</calcChain>
</file>

<file path=xl/sharedStrings.xml><?xml version="1.0" encoding="utf-8"?>
<sst xmlns="http://schemas.openxmlformats.org/spreadsheetml/2006/main" count="32" uniqueCount="26">
  <si>
    <t>Gain</t>
  </si>
  <si>
    <t>Rs</t>
  </si>
  <si>
    <t>Vomax</t>
  </si>
  <si>
    <t>Vomin</t>
  </si>
  <si>
    <t>Load Current</t>
  </si>
  <si>
    <t>176_sim</t>
  </si>
  <si>
    <t>Span</t>
  </si>
  <si>
    <t>10uA</t>
  </si>
  <si>
    <t>100uA</t>
  </si>
  <si>
    <t>10mA</t>
  </si>
  <si>
    <t>100mA</t>
  </si>
  <si>
    <t>1mA</t>
  </si>
  <si>
    <t>G</t>
  </si>
  <si>
    <t>Vsh</t>
  </si>
  <si>
    <t>Vos</t>
  </si>
  <si>
    <t>RelError_MAX%</t>
  </si>
  <si>
    <t>RelError_Sim%</t>
  </si>
  <si>
    <t>Vospan</t>
  </si>
  <si>
    <t>5.5_sim</t>
  </si>
  <si>
    <t>Vout_sim</t>
  </si>
  <si>
    <t>FSRerror (%)</t>
  </si>
  <si>
    <t>FSRerror(abs%)</t>
  </si>
  <si>
    <t>FSRerror(max)</t>
  </si>
  <si>
    <t>Vout_meas</t>
  </si>
  <si>
    <t>RelError_Meas%</t>
  </si>
  <si>
    <t>Iload_meas</t>
  </si>
</sst>
</file>

<file path=xl/styles.xml><?xml version="1.0" encoding="utf-8"?>
<styleSheet xmlns="http://schemas.openxmlformats.org/spreadsheetml/2006/main">
  <numFmts count="5">
    <numFmt numFmtId="164" formatCode="0.00000000000000E+00"/>
    <numFmt numFmtId="165" formatCode="0.000"/>
    <numFmt numFmtId="168" formatCode="0.000000"/>
    <numFmt numFmtId="169" formatCode="0.000E+00"/>
    <numFmt numFmtId="170" formatCode="0.0000E+00"/>
  </numFmts>
  <fonts count="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7" tint="0.39994506668294322"/>
        <bgColor indexed="64"/>
      </patternFill>
    </fill>
    <fill>
      <patternFill patternType="solid">
        <fgColor theme="5" tint="0.59999389629810485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4">
    <xf numFmtId="0" fontId="0" fillId="0" borderId="0" xfId="0"/>
    <xf numFmtId="11" fontId="0" fillId="0" borderId="0" xfId="0" applyNumberFormat="1"/>
    <xf numFmtId="11" fontId="0" fillId="0" borderId="0" xfId="0" applyNumberFormat="1" applyBorder="1"/>
    <xf numFmtId="0" fontId="0" fillId="0" borderId="0" xfId="0" applyFill="1"/>
    <xf numFmtId="164" fontId="0" fillId="0" borderId="0" xfId="0" applyNumberFormat="1"/>
    <xf numFmtId="0" fontId="0" fillId="0" borderId="1" xfId="0" applyBorder="1"/>
    <xf numFmtId="0" fontId="0" fillId="0" borderId="1" xfId="0" applyBorder="1" applyAlignment="1">
      <alignment horizontal="center"/>
    </xf>
    <xf numFmtId="11" fontId="0" fillId="2" borderId="1" xfId="0" applyNumberFormat="1" applyFill="1" applyBorder="1"/>
    <xf numFmtId="11" fontId="0" fillId="3" borderId="1" xfId="0" applyNumberFormat="1" applyFill="1" applyBorder="1"/>
    <xf numFmtId="0" fontId="0" fillId="4" borderId="1" xfId="0" applyFill="1" applyBorder="1"/>
    <xf numFmtId="11" fontId="0" fillId="4" borderId="1" xfId="0" applyNumberFormat="1" applyFill="1" applyBorder="1"/>
    <xf numFmtId="0" fontId="0" fillId="5" borderId="1" xfId="0" applyFill="1" applyBorder="1"/>
    <xf numFmtId="0" fontId="0" fillId="0" borderId="1" xfId="0" applyFill="1" applyBorder="1"/>
    <xf numFmtId="0" fontId="0" fillId="0" borderId="0" xfId="0" applyBorder="1" applyAlignment="1">
      <alignment horizontal="center"/>
    </xf>
    <xf numFmtId="11" fontId="0" fillId="2" borderId="6" xfId="0" applyNumberFormat="1" applyFill="1" applyBorder="1"/>
    <xf numFmtId="11" fontId="0" fillId="3" borderId="6" xfId="0" applyNumberFormat="1" applyFill="1" applyBorder="1"/>
    <xf numFmtId="0" fontId="0" fillId="4" borderId="6" xfId="0" applyFill="1" applyBorder="1"/>
    <xf numFmtId="11" fontId="0" fillId="4" borderId="6" xfId="0" applyNumberFormat="1" applyFill="1" applyBorder="1"/>
    <xf numFmtId="0" fontId="0" fillId="0" borderId="7" xfId="0" applyBorder="1"/>
    <xf numFmtId="11" fontId="0" fillId="0" borderId="3" xfId="0" applyNumberFormat="1" applyBorder="1"/>
    <xf numFmtId="11" fontId="0" fillId="0" borderId="4" xfId="0" applyNumberFormat="1" applyBorder="1"/>
    <xf numFmtId="11" fontId="0" fillId="0" borderId="5" xfId="0" applyNumberFormat="1" applyBorder="1"/>
    <xf numFmtId="11" fontId="0" fillId="0" borderId="0" xfId="0" applyNumberFormat="1" applyFont="1" applyBorder="1"/>
    <xf numFmtId="0" fontId="0" fillId="0" borderId="0" xfId="0" applyBorder="1"/>
    <xf numFmtId="0" fontId="0" fillId="0" borderId="1" xfId="0" applyBorder="1" applyAlignment="1">
      <alignment horizontal="center" vertical="center"/>
    </xf>
    <xf numFmtId="11" fontId="0" fillId="5" borderId="1" xfId="0" applyNumberFormat="1" applyFill="1" applyBorder="1"/>
    <xf numFmtId="165" fontId="0" fillId="0" borderId="0" xfId="0" applyNumberFormat="1"/>
    <xf numFmtId="2" fontId="0" fillId="0" borderId="0" xfId="0" applyNumberFormat="1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168" fontId="0" fillId="0" borderId="0" xfId="0" applyNumberFormat="1"/>
    <xf numFmtId="11" fontId="0" fillId="0" borderId="0" xfId="0" applyNumberFormat="1" applyFill="1" applyBorder="1"/>
    <xf numFmtId="11" fontId="0" fillId="0" borderId="0" xfId="0" applyNumberFormat="1" applyFont="1" applyFill="1" applyBorder="1"/>
    <xf numFmtId="0" fontId="0" fillId="0" borderId="0" xfId="0" applyFill="1" applyBorder="1"/>
    <xf numFmtId="0" fontId="0" fillId="0" borderId="2" xfId="0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169" fontId="0" fillId="0" borderId="0" xfId="0" applyNumberFormat="1" applyBorder="1"/>
    <xf numFmtId="169" fontId="0" fillId="0" borderId="0" xfId="0" applyNumberFormat="1"/>
    <xf numFmtId="0" fontId="0" fillId="0" borderId="0" xfId="0" applyAlignment="1">
      <alignment horizontal="center"/>
    </xf>
    <xf numFmtId="170" fontId="2" fillId="0" borderId="0" xfId="0" applyNumberFormat="1" applyFont="1" applyFill="1" applyBorder="1" applyAlignment="1">
      <alignment horizontal="center" vertical="center"/>
    </xf>
    <xf numFmtId="170" fontId="0" fillId="0" borderId="0" xfId="0" applyNumberFormat="1" applyFill="1" applyAlignment="1">
      <alignment horizontal="center" vertical="center"/>
    </xf>
    <xf numFmtId="170" fontId="0" fillId="0" borderId="0" xfId="0" applyNumberFormat="1" applyAlignment="1">
      <alignment horizontal="center"/>
    </xf>
    <xf numFmtId="0" fontId="0" fillId="0" borderId="0" xfId="0" applyBorder="1" applyAlignment="1">
      <alignment horizontal="center"/>
    </xf>
  </cellXfs>
  <cellStyles count="1">
    <cellStyle name="Normal" xfId="0" builtinId="0"/>
  </cellStyles>
  <dxfs count="2"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</dxfs>
  <tableStyles count="0" defaultTableStyle="TableStyleMedium9" defaultPivotStyle="PivotStyleLight16"/>
  <colors>
    <mruColors>
      <color rgb="FFFF8B8B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hartsheet" Target="chartsheets/sheet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scatterChart>
        <c:scatterStyle val="smoothMarker"/>
        <c:ser>
          <c:idx val="0"/>
          <c:order val="0"/>
          <c:spPr>
            <a:ln>
              <a:solidFill>
                <a:srgbClr val="C00000"/>
              </a:solidFill>
            </a:ln>
          </c:spPr>
          <c:marker>
            <c:symbol val="none"/>
          </c:marker>
          <c:xVal>
            <c:numRef>
              <c:f>Sim!$Q$7:$Q$44</c:f>
              <c:numCache>
                <c:formatCode>0.00E+00</c:formatCode>
                <c:ptCount val="38"/>
                <c:pt idx="0">
                  <c:v>1.0000000000000001E-5</c:v>
                </c:pt>
                <c:pt idx="1">
                  <c:v>2.0000000000000002E-5</c:v>
                </c:pt>
                <c:pt idx="2">
                  <c:v>3.0000000000000001E-5</c:v>
                </c:pt>
                <c:pt idx="3">
                  <c:v>4.0000000000000003E-5</c:v>
                </c:pt>
                <c:pt idx="4">
                  <c:v>5.0000000000000002E-5</c:v>
                </c:pt>
                <c:pt idx="5">
                  <c:v>6.0000000000000002E-5</c:v>
                </c:pt>
                <c:pt idx="6">
                  <c:v>6.9999999999999994E-5</c:v>
                </c:pt>
                <c:pt idx="7">
                  <c:v>8.0000000000000007E-5</c:v>
                </c:pt>
                <c:pt idx="8">
                  <c:v>9.0000000000000006E-5</c:v>
                </c:pt>
                <c:pt idx="9">
                  <c:v>1E-4</c:v>
                </c:pt>
                <c:pt idx="10">
                  <c:v>2.0000000000000001E-4</c:v>
                </c:pt>
                <c:pt idx="11">
                  <c:v>2.9999999999999997E-4</c:v>
                </c:pt>
                <c:pt idx="12">
                  <c:v>4.0000000000000002E-4</c:v>
                </c:pt>
                <c:pt idx="13">
                  <c:v>5.0000000000000001E-4</c:v>
                </c:pt>
                <c:pt idx="14">
                  <c:v>5.9999999999999995E-4</c:v>
                </c:pt>
                <c:pt idx="15">
                  <c:v>6.9999999999999999E-4</c:v>
                </c:pt>
                <c:pt idx="16">
                  <c:v>8.0000000000000004E-4</c:v>
                </c:pt>
                <c:pt idx="17">
                  <c:v>8.9999999999999998E-4</c:v>
                </c:pt>
                <c:pt idx="18">
                  <c:v>1E-3</c:v>
                </c:pt>
                <c:pt idx="19">
                  <c:v>2E-3</c:v>
                </c:pt>
                <c:pt idx="20">
                  <c:v>3.0000000000000001E-3</c:v>
                </c:pt>
                <c:pt idx="21">
                  <c:v>4.0000000000000001E-3</c:v>
                </c:pt>
                <c:pt idx="22">
                  <c:v>5.0000000000000001E-3</c:v>
                </c:pt>
                <c:pt idx="23">
                  <c:v>6.0000000000000001E-3</c:v>
                </c:pt>
                <c:pt idx="24">
                  <c:v>7.0000000000000001E-3</c:v>
                </c:pt>
                <c:pt idx="25">
                  <c:v>8.0000000000000002E-3</c:v>
                </c:pt>
                <c:pt idx="26">
                  <c:v>8.9999999999999993E-3</c:v>
                </c:pt>
                <c:pt idx="27">
                  <c:v>0.01</c:v>
                </c:pt>
                <c:pt idx="28">
                  <c:v>0.02</c:v>
                </c:pt>
                <c:pt idx="29">
                  <c:v>0.03</c:v>
                </c:pt>
                <c:pt idx="30">
                  <c:v>0.04</c:v>
                </c:pt>
                <c:pt idx="31">
                  <c:v>0.05</c:v>
                </c:pt>
                <c:pt idx="32">
                  <c:v>0.06</c:v>
                </c:pt>
                <c:pt idx="33">
                  <c:v>7.0000000000000007E-2</c:v>
                </c:pt>
                <c:pt idx="34">
                  <c:v>0.08</c:v>
                </c:pt>
                <c:pt idx="35">
                  <c:v>0.09</c:v>
                </c:pt>
                <c:pt idx="36">
                  <c:v>0.1</c:v>
                </c:pt>
              </c:numCache>
            </c:numRef>
          </c:xVal>
          <c:yVal>
            <c:numRef>
              <c:f>Sim!$R$7:$R$44</c:f>
              <c:numCache>
                <c:formatCode>0.000E+00</c:formatCode>
                <c:ptCount val="38"/>
                <c:pt idx="0">
                  <c:v>1.2323000000000001E-2</c:v>
                </c:pt>
                <c:pt idx="1">
                  <c:v>2.4301E-2</c:v>
                </c:pt>
                <c:pt idx="2">
                  <c:v>3.6237999999999999E-2</c:v>
                </c:pt>
                <c:pt idx="3">
                  <c:v>4.8217000000000003E-2</c:v>
                </c:pt>
                <c:pt idx="4">
                  <c:v>6.0177000000000001E-2</c:v>
                </c:pt>
                <c:pt idx="5">
                  <c:v>7.2137000000000007E-2</c:v>
                </c:pt>
                <c:pt idx="6">
                  <c:v>8.4097000000000005E-2</c:v>
                </c:pt>
                <c:pt idx="7">
                  <c:v>9.6059000000000005E-2</c:v>
                </c:pt>
                <c:pt idx="8">
                  <c:v>0.10802100000000001</c:v>
                </c:pt>
                <c:pt idx="9">
                  <c:v>0.120004</c:v>
                </c:pt>
                <c:pt idx="10">
                  <c:v>0.23960699999999999</c:v>
                </c:pt>
                <c:pt idx="11">
                  <c:v>0.359236</c:v>
                </c:pt>
                <c:pt idx="12">
                  <c:v>0.47887200000000002</c:v>
                </c:pt>
                <c:pt idx="13">
                  <c:v>0.59849399999999997</c:v>
                </c:pt>
                <c:pt idx="14">
                  <c:v>0.71812100000000001</c:v>
                </c:pt>
                <c:pt idx="15">
                  <c:v>0.83773299999999995</c:v>
                </c:pt>
                <c:pt idx="16">
                  <c:v>0.95737099999999997</c:v>
                </c:pt>
                <c:pt idx="17">
                  <c:v>1.077</c:v>
                </c:pt>
                <c:pt idx="18">
                  <c:v>1.1970000000000001</c:v>
                </c:pt>
                <c:pt idx="19">
                  <c:v>2.3929999999999998</c:v>
                </c:pt>
                <c:pt idx="20">
                  <c:v>3.589</c:v>
                </c:pt>
                <c:pt idx="21">
                  <c:v>4.7850000000000001</c:v>
                </c:pt>
                <c:pt idx="22">
                  <c:v>0.18706200000000001</c:v>
                </c:pt>
                <c:pt idx="23">
                  <c:v>0.22447</c:v>
                </c:pt>
                <c:pt idx="24">
                  <c:v>0.26186399999999999</c:v>
                </c:pt>
                <c:pt idx="25">
                  <c:v>0.29924499999999998</c:v>
                </c:pt>
                <c:pt idx="26">
                  <c:v>0.33663199999999999</c:v>
                </c:pt>
                <c:pt idx="27">
                  <c:v>0.37402600000000003</c:v>
                </c:pt>
                <c:pt idx="28">
                  <c:v>0.74798200000000004</c:v>
                </c:pt>
                <c:pt idx="29">
                  <c:v>1.1220000000000001</c:v>
                </c:pt>
                <c:pt idx="30">
                  <c:v>1.496</c:v>
                </c:pt>
                <c:pt idx="31">
                  <c:v>1.87</c:v>
                </c:pt>
                <c:pt idx="32">
                  <c:v>2.2440000000000002</c:v>
                </c:pt>
                <c:pt idx="33">
                  <c:v>2.6179999999999999</c:v>
                </c:pt>
                <c:pt idx="34">
                  <c:v>2.992</c:v>
                </c:pt>
                <c:pt idx="35">
                  <c:v>3.3660000000000001</c:v>
                </c:pt>
                <c:pt idx="36">
                  <c:v>3.74</c:v>
                </c:pt>
              </c:numCache>
            </c:numRef>
          </c:yVal>
        </c:ser>
        <c:axId val="117942912"/>
        <c:axId val="139793152"/>
      </c:scatterChart>
      <c:valAx>
        <c:axId val="117942912"/>
        <c:scaling>
          <c:orientation val="minMax"/>
          <c:max val="0.1"/>
          <c:min val="0"/>
        </c:scaling>
        <c:axPos val="b"/>
        <c:title>
          <c:tx>
            <c:rich>
              <a:bodyPr/>
              <a:lstStyle/>
              <a:p>
                <a:pPr>
                  <a:defRPr>
                    <a:latin typeface="Arial" pitchFamily="34" charset="0"/>
                    <a:cs typeface="Arial" pitchFamily="34" charset="0"/>
                  </a:defRPr>
                </a:pPr>
                <a:r>
                  <a:rPr lang="en-US">
                    <a:latin typeface="Arial" pitchFamily="34" charset="0"/>
                    <a:cs typeface="Arial" pitchFamily="34" charset="0"/>
                  </a:rPr>
                  <a:t>Load</a:t>
                </a:r>
                <a:r>
                  <a:rPr lang="en-US" baseline="0">
                    <a:latin typeface="Arial" pitchFamily="34" charset="0"/>
                    <a:cs typeface="Arial" pitchFamily="34" charset="0"/>
                  </a:rPr>
                  <a:t> Current (A)</a:t>
                </a:r>
                <a:endParaRPr lang="en-US">
                  <a:latin typeface="Arial" pitchFamily="34" charset="0"/>
                  <a:cs typeface="Arial" pitchFamily="34" charset="0"/>
                </a:endParaRPr>
              </a:p>
            </c:rich>
          </c:tx>
          <c:layout/>
        </c:title>
        <c:numFmt formatCode="#,##0.00" sourceLinked="0"/>
        <c:tickLblPos val="nextTo"/>
        <c:txPr>
          <a:bodyPr/>
          <a:lstStyle/>
          <a:p>
            <a:pPr>
              <a:defRPr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139793152"/>
        <c:crosses val="autoZero"/>
        <c:crossBetween val="midCat"/>
        <c:majorUnit val="1.0000000000000002E-2"/>
      </c:valAx>
      <c:valAx>
        <c:axId val="139793152"/>
        <c:scaling>
          <c:orientation val="minMax"/>
          <c:min val="0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>
                    <a:latin typeface="Arial" pitchFamily="34" charset="0"/>
                    <a:cs typeface="Arial" pitchFamily="34" charset="0"/>
                  </a:defRPr>
                </a:pPr>
                <a:r>
                  <a:rPr lang="en-US">
                    <a:latin typeface="Arial" pitchFamily="34" charset="0"/>
                    <a:cs typeface="Arial" pitchFamily="34" charset="0"/>
                  </a:rPr>
                  <a:t>Output Voltage</a:t>
                </a:r>
                <a:r>
                  <a:rPr lang="en-US" baseline="0">
                    <a:latin typeface="Arial" pitchFamily="34" charset="0"/>
                    <a:cs typeface="Arial" pitchFamily="34" charset="0"/>
                  </a:rPr>
                  <a:t> (V)</a:t>
                </a:r>
                <a:endParaRPr lang="en-US">
                  <a:latin typeface="Arial" pitchFamily="34" charset="0"/>
                  <a:cs typeface="Arial" pitchFamily="34" charset="0"/>
                </a:endParaRPr>
              </a:p>
            </c:rich>
          </c:tx>
          <c:layout>
            <c:manualLayout>
              <c:xMode val="edge"/>
              <c:yMode val="edge"/>
              <c:x val="1.1715382169949377E-2"/>
              <c:y val="0.37164820544898308"/>
            </c:manualLayout>
          </c:layout>
        </c:title>
        <c:numFmt formatCode="#,##0.0" sourceLinked="0"/>
        <c:tickLblPos val="nextTo"/>
        <c:txPr>
          <a:bodyPr/>
          <a:lstStyle/>
          <a:p>
            <a:pPr>
              <a:defRPr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117942912"/>
        <c:crosses val="autoZero"/>
        <c:crossBetween val="midCat"/>
        <c:majorUnit val="0.5"/>
      </c:valAx>
    </c:plotArea>
    <c:plotVisOnly val="1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15"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72359" cy="629879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107"/>
  <sheetViews>
    <sheetView zoomScale="75" zoomScaleNormal="75" workbookViewId="0">
      <selection activeCell="H46" sqref="H46"/>
    </sheetView>
  </sheetViews>
  <sheetFormatPr defaultRowHeight="15"/>
  <cols>
    <col min="1" max="1" width="1.140625" customWidth="1"/>
    <col min="2" max="2" width="13.5703125" bestFit="1" customWidth="1"/>
    <col min="3" max="3" width="10.5703125" bestFit="1" customWidth="1"/>
    <col min="4" max="4" width="11" bestFit="1" customWidth="1"/>
    <col min="5" max="5" width="9.85546875" bestFit="1" customWidth="1"/>
    <col min="6" max="6" width="11" bestFit="1" customWidth="1"/>
    <col min="7" max="7" width="11" customWidth="1"/>
    <col min="8" max="12" width="11" bestFit="1" customWidth="1"/>
    <col min="13" max="13" width="11.7109375" customWidth="1"/>
    <col min="14" max="16" width="11" bestFit="1" customWidth="1"/>
    <col min="17" max="17" width="11" customWidth="1"/>
    <col min="18" max="18" width="11" bestFit="1" customWidth="1"/>
    <col min="19" max="19" width="11" customWidth="1"/>
    <col min="20" max="20" width="10.85546875" bestFit="1" customWidth="1"/>
    <col min="21" max="24" width="11" bestFit="1" customWidth="1"/>
  </cols>
  <sheetData>
    <row r="1" spans="1:24">
      <c r="B1" t="s">
        <v>2</v>
      </c>
      <c r="C1">
        <v>4.9000000000000004</v>
      </c>
      <c r="P1" s="1"/>
      <c r="R1" s="1"/>
    </row>
    <row r="2" spans="1:24">
      <c r="B2" t="s">
        <v>3</v>
      </c>
      <c r="C2" s="1">
        <v>0.01</v>
      </c>
    </row>
    <row r="3" spans="1:24">
      <c r="B3" t="s">
        <v>17</v>
      </c>
      <c r="C3" s="1">
        <f>C1-C2</f>
        <v>4.8900000000000006</v>
      </c>
    </row>
    <row r="4" spans="1:24">
      <c r="B4" t="s">
        <v>1</v>
      </c>
      <c r="C4">
        <v>6.8</v>
      </c>
    </row>
    <row r="5" spans="1:24">
      <c r="B5" s="23"/>
      <c r="C5" s="43" t="s">
        <v>0</v>
      </c>
      <c r="D5" s="43"/>
      <c r="E5" s="43"/>
      <c r="F5" s="43"/>
      <c r="G5" s="43"/>
      <c r="H5" s="43"/>
      <c r="I5" s="43"/>
      <c r="J5" s="43"/>
      <c r="K5" s="43"/>
      <c r="L5" s="43"/>
      <c r="M5" s="43"/>
      <c r="N5" s="43"/>
      <c r="O5" s="43"/>
      <c r="P5" s="43"/>
      <c r="Q5" s="43"/>
      <c r="R5" s="43"/>
      <c r="S5" s="43"/>
      <c r="T5" s="43"/>
      <c r="U5" s="43"/>
      <c r="V5" s="43"/>
      <c r="W5" s="43"/>
      <c r="X5" s="43"/>
    </row>
    <row r="6" spans="1:24" ht="15.75" thickBot="1">
      <c r="B6" s="6" t="s">
        <v>4</v>
      </c>
      <c r="C6" s="18">
        <v>176</v>
      </c>
      <c r="D6" s="5">
        <v>128</v>
      </c>
      <c r="E6" s="5">
        <v>88</v>
      </c>
      <c r="F6" s="5">
        <v>64</v>
      </c>
      <c r="G6" s="5">
        <v>44</v>
      </c>
      <c r="H6" s="5">
        <v>32</v>
      </c>
      <c r="I6" s="5">
        <v>22</v>
      </c>
      <c r="J6" s="12">
        <v>16</v>
      </c>
      <c r="K6" s="5">
        <v>11</v>
      </c>
      <c r="L6" s="5">
        <v>8</v>
      </c>
      <c r="M6" s="5">
        <v>5.5</v>
      </c>
      <c r="N6" s="5">
        <v>4</v>
      </c>
      <c r="O6" s="5">
        <v>2.75</v>
      </c>
      <c r="P6" s="5">
        <v>2</v>
      </c>
      <c r="Q6" s="5">
        <v>1.375</v>
      </c>
      <c r="R6" s="5">
        <v>1</v>
      </c>
      <c r="S6" s="5">
        <v>0.68799999999999994</v>
      </c>
      <c r="T6" s="12">
        <v>0.5</v>
      </c>
      <c r="U6" s="5">
        <v>0.34399999999999997</v>
      </c>
      <c r="V6" s="5">
        <v>0.25</v>
      </c>
      <c r="W6" s="5">
        <v>0.17199999999999999</v>
      </c>
      <c r="X6" s="12">
        <v>0.125</v>
      </c>
    </row>
    <row r="7" spans="1:24">
      <c r="A7">
        <v>1.00002302612</v>
      </c>
      <c r="B7" s="14">
        <f>LOG(A7)</f>
        <v>1.0000001725484482E-5</v>
      </c>
      <c r="C7" s="19">
        <f t="shared" ref="C7:C38" si="0">B7*Rs*$C$6</f>
        <v>1.1968002065059827E-2</v>
      </c>
      <c r="D7" s="1">
        <f t="shared" ref="D7:D38" si="1">B7*Rs*$D$6</f>
        <v>8.7040015018616922E-3</v>
      </c>
      <c r="E7" s="1">
        <f t="shared" ref="E7:E38" si="2">B7*Rs*$E$6</f>
        <v>5.9840010325299137E-3</v>
      </c>
      <c r="F7" s="1">
        <f t="shared" ref="F7:F38" si="3">B7*Rs*$F$6</f>
        <v>4.3520007509308461E-3</v>
      </c>
      <c r="G7" s="1">
        <f t="shared" ref="G7:G38" si="4">B7*Rs*$G$6</f>
        <v>2.9920005162649569E-3</v>
      </c>
      <c r="H7" s="2">
        <f t="shared" ref="H7:H38" si="5">B7*Rs*$H$6</f>
        <v>2.1760003754654231E-3</v>
      </c>
      <c r="I7" s="1">
        <f t="shared" ref="I7:I38" si="6">B7*Rs*$I$6</f>
        <v>1.4960002581324784E-3</v>
      </c>
      <c r="J7" s="2">
        <f t="shared" ref="J7:J38" si="7">B7*Rs*$J$6</f>
        <v>1.0880001877327115E-3</v>
      </c>
      <c r="K7" s="2">
        <f t="shared" ref="K7:K38" si="8">B7*Rs*$K$6</f>
        <v>7.4800012906623922E-4</v>
      </c>
      <c r="L7" s="2">
        <f t="shared" ref="L7:L38" si="9">B7*Rs*$L$6</f>
        <v>5.4400009386635576E-4</v>
      </c>
      <c r="M7" s="2">
        <f t="shared" ref="M7:M38" si="10">B7*Rs*$M$6</f>
        <v>3.7400006453311961E-4</v>
      </c>
      <c r="N7" s="2">
        <f t="shared" ref="N7:N38" si="11">B7*Rs*$N$6</f>
        <v>2.7200004693317788E-4</v>
      </c>
      <c r="O7" s="2">
        <f t="shared" ref="O7:O38" si="12">B7*Rs*$O$6</f>
        <v>1.870000322665598E-4</v>
      </c>
      <c r="P7" s="2">
        <f t="shared" ref="P7:P38" si="13">B7*Rs*$P$6</f>
        <v>1.3600002346658894E-4</v>
      </c>
      <c r="Q7" s="2">
        <f t="shared" ref="Q7:Q38" si="14">B7*Rs*$Q$6</f>
        <v>9.3500016133279902E-5</v>
      </c>
      <c r="R7" s="2">
        <f t="shared" ref="R7:R38" si="15">B7*Rs*$R$6</f>
        <v>6.8000011733294471E-5</v>
      </c>
      <c r="S7" s="2">
        <f t="shared" ref="S7:S38" si="16">B7*Rs*$S$6</f>
        <v>4.6784008072506589E-5</v>
      </c>
      <c r="T7" s="2">
        <f t="shared" ref="T7:T38" si="17">B7*Rs*$T$6</f>
        <v>3.4000005866647235E-5</v>
      </c>
      <c r="U7" s="1">
        <f t="shared" ref="U7:U38" si="18">B7*Rs*$U$6</f>
        <v>2.3392004036253295E-5</v>
      </c>
      <c r="V7" s="1">
        <f t="shared" ref="V7:V38" si="19">B7*Rs*$V$6</f>
        <v>1.7000002933323618E-5</v>
      </c>
      <c r="W7" s="1">
        <f t="shared" ref="W7:W38" si="20">B7*Rs*$W$6</f>
        <v>1.1696002018126647E-5</v>
      </c>
      <c r="X7" s="1">
        <f t="shared" ref="X7:X38" si="21">B7*Rs*$X$6</f>
        <v>8.5000014666618088E-6</v>
      </c>
    </row>
    <row r="8" spans="1:24">
      <c r="A8">
        <f t="shared" ref="A8:A15" si="22">A7+$A$40</f>
        <v>1.0000460548866668</v>
      </c>
      <c r="B8" s="14">
        <f t="shared" ref="B8:B24" si="23">LOG(A8)</f>
        <v>2.0000922577476378E-5</v>
      </c>
      <c r="C8" s="20">
        <f t="shared" si="0"/>
        <v>2.3937104140723729E-2</v>
      </c>
      <c r="D8" s="1">
        <f t="shared" si="1"/>
        <v>1.740880301143544E-2</v>
      </c>
      <c r="E8" s="1">
        <f t="shared" si="2"/>
        <v>1.1968552070361864E-2</v>
      </c>
      <c r="F8" s="1">
        <f t="shared" si="3"/>
        <v>8.7044015057177199E-3</v>
      </c>
      <c r="G8" s="1">
        <f t="shared" si="4"/>
        <v>5.9842760351809321E-3</v>
      </c>
      <c r="H8" s="2">
        <f t="shared" si="5"/>
        <v>4.35220075285886E-3</v>
      </c>
      <c r="I8" s="1">
        <f t="shared" si="6"/>
        <v>2.9921380175904661E-3</v>
      </c>
      <c r="J8" s="2">
        <f t="shared" si="7"/>
        <v>2.17610037642943E-3</v>
      </c>
      <c r="K8" s="2">
        <f t="shared" si="8"/>
        <v>1.496069008795233E-3</v>
      </c>
      <c r="L8" s="2">
        <f t="shared" si="9"/>
        <v>1.088050188214715E-3</v>
      </c>
      <c r="M8" s="2">
        <f t="shared" si="10"/>
        <v>7.4803450439761652E-4</v>
      </c>
      <c r="N8" s="2">
        <f t="shared" si="11"/>
        <v>5.440250941073575E-4</v>
      </c>
      <c r="O8" s="2">
        <f t="shared" si="12"/>
        <v>3.7401725219880826E-4</v>
      </c>
      <c r="P8" s="2">
        <f t="shared" si="13"/>
        <v>2.7201254705367875E-4</v>
      </c>
      <c r="Q8" s="2">
        <f t="shared" si="14"/>
        <v>1.8700862609940413E-4</v>
      </c>
      <c r="R8" s="2">
        <f t="shared" si="15"/>
        <v>1.3600627352683937E-4</v>
      </c>
      <c r="S8" s="2">
        <f t="shared" si="16"/>
        <v>9.3572316186465483E-5</v>
      </c>
      <c r="T8" s="2">
        <f t="shared" si="17"/>
        <v>6.8003136763419687E-5</v>
      </c>
      <c r="U8" s="1">
        <f t="shared" si="18"/>
        <v>4.6786158093232742E-5</v>
      </c>
      <c r="V8" s="1">
        <f t="shared" si="19"/>
        <v>3.4001568381709844E-5</v>
      </c>
      <c r="W8" s="1">
        <f t="shared" si="20"/>
        <v>2.3393079046616371E-5</v>
      </c>
      <c r="X8" s="1">
        <f t="shared" si="21"/>
        <v>1.7000784190854922E-5</v>
      </c>
    </row>
    <row r="9" spans="1:24">
      <c r="A9">
        <f t="shared" si="22"/>
        <v>1.0000690836533335</v>
      </c>
      <c r="B9" s="14">
        <f t="shared" si="23"/>
        <v>3.0001613133853452E-5</v>
      </c>
      <c r="C9" s="20">
        <f t="shared" si="0"/>
        <v>3.5905930598595807E-2</v>
      </c>
      <c r="D9" s="1">
        <f t="shared" si="1"/>
        <v>2.6113404071706044E-2</v>
      </c>
      <c r="E9" s="1">
        <f t="shared" si="2"/>
        <v>1.7952965299297904E-2</v>
      </c>
      <c r="F9" s="1">
        <f t="shared" si="3"/>
        <v>1.3056702035853022E-2</v>
      </c>
      <c r="G9" s="1">
        <f t="shared" si="4"/>
        <v>8.9764826496489519E-3</v>
      </c>
      <c r="H9" s="2">
        <f t="shared" si="5"/>
        <v>6.5283510179265109E-3</v>
      </c>
      <c r="I9" s="1">
        <f t="shared" si="6"/>
        <v>4.4882413248244759E-3</v>
      </c>
      <c r="J9" s="2">
        <f t="shared" si="7"/>
        <v>3.2641755089632555E-3</v>
      </c>
      <c r="K9" s="2">
        <f t="shared" si="8"/>
        <v>2.244120662412238E-3</v>
      </c>
      <c r="L9" s="2">
        <f t="shared" si="9"/>
        <v>1.6320877544816277E-3</v>
      </c>
      <c r="M9" s="2">
        <f t="shared" si="10"/>
        <v>1.122060331206119E-3</v>
      </c>
      <c r="N9" s="2">
        <f t="shared" si="11"/>
        <v>8.1604387724081386E-4</v>
      </c>
      <c r="O9" s="2">
        <f t="shared" si="12"/>
        <v>5.6103016560305949E-4</v>
      </c>
      <c r="P9" s="2">
        <f t="shared" si="13"/>
        <v>4.0802193862040693E-4</v>
      </c>
      <c r="Q9" s="2">
        <f t="shared" si="14"/>
        <v>2.8051508280152975E-4</v>
      </c>
      <c r="R9" s="2">
        <f t="shared" si="15"/>
        <v>2.0401096931020347E-4</v>
      </c>
      <c r="S9" s="2">
        <f t="shared" si="16"/>
        <v>1.4035954688541998E-4</v>
      </c>
      <c r="T9" s="2">
        <f t="shared" si="17"/>
        <v>1.0200548465510173E-4</v>
      </c>
      <c r="U9" s="1">
        <f t="shared" si="18"/>
        <v>7.0179773442709991E-5</v>
      </c>
      <c r="V9" s="1">
        <f t="shared" si="19"/>
        <v>5.1002742327550867E-5</v>
      </c>
      <c r="W9" s="1">
        <f t="shared" si="20"/>
        <v>3.5089886721354995E-5</v>
      </c>
      <c r="X9" s="1">
        <f t="shared" si="21"/>
        <v>2.5501371163775433E-5</v>
      </c>
    </row>
    <row r="10" spans="1:24">
      <c r="A10">
        <f t="shared" si="22"/>
        <v>1.0000921124200002</v>
      </c>
      <c r="B10" s="14">
        <f t="shared" si="23"/>
        <v>4.0002073405221694E-5</v>
      </c>
      <c r="C10" s="20">
        <f t="shared" si="0"/>
        <v>4.7874481451369327E-2</v>
      </c>
      <c r="D10" s="1">
        <f t="shared" si="1"/>
        <v>3.4817804691904965E-2</v>
      </c>
      <c r="E10" s="1">
        <f t="shared" si="2"/>
        <v>2.3937240725684664E-2</v>
      </c>
      <c r="F10" s="1">
        <f t="shared" si="3"/>
        <v>1.7408902345952482E-2</v>
      </c>
      <c r="G10" s="1">
        <f t="shared" si="4"/>
        <v>1.1968620362842332E-2</v>
      </c>
      <c r="H10" s="2">
        <f t="shared" si="5"/>
        <v>8.7044511729762412E-3</v>
      </c>
      <c r="I10" s="1">
        <f t="shared" si="6"/>
        <v>5.9843101814211659E-3</v>
      </c>
      <c r="J10" s="2">
        <f t="shared" si="7"/>
        <v>4.3522255864881206E-3</v>
      </c>
      <c r="K10" s="2">
        <f t="shared" si="8"/>
        <v>2.992155090710583E-3</v>
      </c>
      <c r="L10" s="2">
        <f t="shared" si="9"/>
        <v>2.1761127932440603E-3</v>
      </c>
      <c r="M10" s="2">
        <f t="shared" si="10"/>
        <v>1.4960775453552915E-3</v>
      </c>
      <c r="N10" s="2">
        <f t="shared" si="11"/>
        <v>1.0880563966220301E-3</v>
      </c>
      <c r="O10" s="2">
        <f t="shared" si="12"/>
        <v>7.4803877267764574E-4</v>
      </c>
      <c r="P10" s="2">
        <f t="shared" si="13"/>
        <v>5.4402819831101507E-4</v>
      </c>
      <c r="Q10" s="2">
        <f t="shared" si="14"/>
        <v>3.7401938633882287E-4</v>
      </c>
      <c r="R10" s="2">
        <f t="shared" si="15"/>
        <v>2.7201409915550754E-4</v>
      </c>
      <c r="S10" s="2">
        <f t="shared" si="16"/>
        <v>1.8714570021898918E-4</v>
      </c>
      <c r="T10" s="2">
        <f t="shared" si="17"/>
        <v>1.3600704957775377E-4</v>
      </c>
      <c r="U10" s="1">
        <f t="shared" si="18"/>
        <v>9.357285010949459E-5</v>
      </c>
      <c r="V10" s="1">
        <f t="shared" si="19"/>
        <v>6.8003524788876884E-5</v>
      </c>
      <c r="W10" s="1">
        <f t="shared" si="20"/>
        <v>4.6786425054747295E-5</v>
      </c>
      <c r="X10" s="1">
        <f t="shared" si="21"/>
        <v>3.4001762394438442E-5</v>
      </c>
    </row>
    <row r="11" spans="1:24">
      <c r="A11">
        <f t="shared" si="22"/>
        <v>1.0001151411866669</v>
      </c>
      <c r="B11" s="14">
        <f t="shared" si="23"/>
        <v>5.000230340218637E-5</v>
      </c>
      <c r="C11" s="20">
        <f t="shared" si="0"/>
        <v>5.9842756711736646E-2</v>
      </c>
      <c r="D11" s="1">
        <f t="shared" si="1"/>
        <v>4.3522004881263017E-2</v>
      </c>
      <c r="E11" s="1">
        <f t="shared" si="2"/>
        <v>2.9921378355868323E-2</v>
      </c>
      <c r="F11" s="1">
        <f t="shared" si="3"/>
        <v>2.1761002440631508E-2</v>
      </c>
      <c r="G11" s="1">
        <f t="shared" si="4"/>
        <v>1.4960689177934161E-2</v>
      </c>
      <c r="H11" s="2">
        <f t="shared" si="5"/>
        <v>1.0880501220315754E-2</v>
      </c>
      <c r="I11" s="1">
        <f t="shared" si="6"/>
        <v>7.4803445889670807E-3</v>
      </c>
      <c r="J11" s="2">
        <f t="shared" si="7"/>
        <v>5.4402506101578771E-3</v>
      </c>
      <c r="K11" s="2">
        <f t="shared" si="8"/>
        <v>3.7401722944835404E-3</v>
      </c>
      <c r="L11" s="2">
        <f t="shared" si="9"/>
        <v>2.7201253050789386E-3</v>
      </c>
      <c r="M11" s="2">
        <f t="shared" si="10"/>
        <v>1.8700861472417702E-3</v>
      </c>
      <c r="N11" s="2">
        <f t="shared" si="11"/>
        <v>1.3600626525394693E-3</v>
      </c>
      <c r="O11" s="2">
        <f t="shared" si="12"/>
        <v>9.3504307362088509E-4</v>
      </c>
      <c r="P11" s="2">
        <f t="shared" si="13"/>
        <v>6.8003132626973464E-4</v>
      </c>
      <c r="Q11" s="2">
        <f t="shared" si="14"/>
        <v>4.6752153681044254E-4</v>
      </c>
      <c r="R11" s="2">
        <f t="shared" si="15"/>
        <v>3.4001566313486732E-4</v>
      </c>
      <c r="S11" s="2">
        <f t="shared" si="16"/>
        <v>2.3393077623678869E-4</v>
      </c>
      <c r="T11" s="2">
        <f t="shared" si="17"/>
        <v>1.7000783156743366E-4</v>
      </c>
      <c r="U11" s="1">
        <f t="shared" si="18"/>
        <v>1.1696538811839435E-4</v>
      </c>
      <c r="V11" s="1">
        <f t="shared" si="19"/>
        <v>8.500391578371683E-5</v>
      </c>
      <c r="W11" s="1">
        <f t="shared" si="20"/>
        <v>5.8482694059197173E-5</v>
      </c>
      <c r="X11" s="1">
        <f t="shared" si="21"/>
        <v>4.2501957891858415E-5</v>
      </c>
    </row>
    <row r="12" spans="1:24">
      <c r="A12">
        <f t="shared" si="22"/>
        <v>1.0001381699533336</v>
      </c>
      <c r="B12" s="14">
        <f t="shared" si="23"/>
        <v>6.0002303135352004E-5</v>
      </c>
      <c r="C12" s="20">
        <f t="shared" si="0"/>
        <v>7.1810756392389277E-2</v>
      </c>
      <c r="D12" s="1">
        <f t="shared" si="1"/>
        <v>5.222600464901038E-2</v>
      </c>
      <c r="E12" s="1">
        <f t="shared" si="2"/>
        <v>3.5905378196194639E-2</v>
      </c>
      <c r="F12" s="1">
        <f t="shared" si="3"/>
        <v>2.611300232450519E-2</v>
      </c>
      <c r="G12" s="1">
        <f t="shared" si="4"/>
        <v>1.7952689098097319E-2</v>
      </c>
      <c r="H12" s="2">
        <f t="shared" si="5"/>
        <v>1.3056501162252595E-2</v>
      </c>
      <c r="I12" s="1">
        <f t="shared" si="6"/>
        <v>8.9763445490486597E-3</v>
      </c>
      <c r="J12" s="2">
        <f t="shared" si="7"/>
        <v>6.5282505811262975E-3</v>
      </c>
      <c r="K12" s="2">
        <f t="shared" si="8"/>
        <v>4.4881722745243298E-3</v>
      </c>
      <c r="L12" s="2">
        <f t="shared" si="9"/>
        <v>3.2641252905631487E-3</v>
      </c>
      <c r="M12" s="2">
        <f t="shared" si="10"/>
        <v>2.2440861372621649E-3</v>
      </c>
      <c r="N12" s="2">
        <f t="shared" si="11"/>
        <v>1.6320626452815744E-3</v>
      </c>
      <c r="O12" s="2">
        <f t="shared" si="12"/>
        <v>1.1220430686310825E-3</v>
      </c>
      <c r="P12" s="2">
        <f t="shared" si="13"/>
        <v>8.1603132264078718E-4</v>
      </c>
      <c r="Q12" s="2">
        <f t="shared" si="14"/>
        <v>5.6102153431554123E-4</v>
      </c>
      <c r="R12" s="2">
        <f t="shared" si="15"/>
        <v>4.0801566132039359E-4</v>
      </c>
      <c r="S12" s="2">
        <f t="shared" si="16"/>
        <v>2.8071477498843079E-4</v>
      </c>
      <c r="T12" s="2">
        <f t="shared" si="17"/>
        <v>2.040078306601968E-4</v>
      </c>
      <c r="U12" s="1">
        <f t="shared" si="18"/>
        <v>1.403573874942154E-4</v>
      </c>
      <c r="V12" s="1">
        <f t="shared" si="19"/>
        <v>1.020039153300984E-4</v>
      </c>
      <c r="W12" s="1">
        <f t="shared" si="20"/>
        <v>7.0178693747107698E-5</v>
      </c>
      <c r="X12" s="1">
        <f t="shared" si="21"/>
        <v>5.1001957665049199E-5</v>
      </c>
    </row>
    <row r="13" spans="1:24">
      <c r="A13">
        <f t="shared" si="22"/>
        <v>1.0001611987200003</v>
      </c>
      <c r="B13" s="14">
        <f t="shared" si="23"/>
        <v>7.0002072615322391E-5</v>
      </c>
      <c r="C13" s="20">
        <f t="shared" si="0"/>
        <v>8.3778480506017841E-2</v>
      </c>
      <c r="D13" s="1">
        <f t="shared" si="1"/>
        <v>6.0929804004376607E-2</v>
      </c>
      <c r="E13" s="1">
        <f t="shared" si="2"/>
        <v>4.1889240253008921E-2</v>
      </c>
      <c r="F13" s="1">
        <f t="shared" si="3"/>
        <v>3.0464902002188304E-2</v>
      </c>
      <c r="G13" s="1">
        <f t="shared" si="4"/>
        <v>2.094462012650446E-2</v>
      </c>
      <c r="H13" s="2">
        <f t="shared" si="5"/>
        <v>1.5232451001094152E-2</v>
      </c>
      <c r="I13" s="1">
        <f t="shared" si="6"/>
        <v>1.047231006325223E-2</v>
      </c>
      <c r="J13" s="2">
        <f t="shared" si="7"/>
        <v>7.6162255005470759E-3</v>
      </c>
      <c r="K13" s="2">
        <f t="shared" si="8"/>
        <v>5.2361550316261151E-3</v>
      </c>
      <c r="L13" s="2">
        <f t="shared" si="9"/>
        <v>3.808112750273538E-3</v>
      </c>
      <c r="M13" s="2">
        <f t="shared" si="10"/>
        <v>2.6180775158130575E-3</v>
      </c>
      <c r="N13" s="2">
        <f t="shared" si="11"/>
        <v>1.904056375136769E-3</v>
      </c>
      <c r="O13" s="2">
        <f t="shared" si="12"/>
        <v>1.3090387579065288E-3</v>
      </c>
      <c r="P13" s="2">
        <f t="shared" si="13"/>
        <v>9.5202818756838449E-4</v>
      </c>
      <c r="Q13" s="2">
        <f t="shared" si="14"/>
        <v>6.5451937895326438E-4</v>
      </c>
      <c r="R13" s="2">
        <f t="shared" si="15"/>
        <v>4.7601409378419224E-4</v>
      </c>
      <c r="S13" s="2">
        <f t="shared" si="16"/>
        <v>3.2749769652352424E-4</v>
      </c>
      <c r="T13" s="2">
        <f t="shared" si="17"/>
        <v>2.3800704689209612E-4</v>
      </c>
      <c r="U13" s="1">
        <f t="shared" si="18"/>
        <v>1.6374884826176212E-4</v>
      </c>
      <c r="V13" s="1">
        <f t="shared" si="19"/>
        <v>1.1900352344604806E-4</v>
      </c>
      <c r="W13" s="1">
        <f t="shared" si="20"/>
        <v>8.187442413088106E-5</v>
      </c>
      <c r="X13" s="1">
        <f t="shared" si="21"/>
        <v>5.9501761723024031E-5</v>
      </c>
    </row>
    <row r="14" spans="1:24">
      <c r="A14">
        <f t="shared" si="22"/>
        <v>1.000184227486667</v>
      </c>
      <c r="B14" s="14">
        <f t="shared" si="23"/>
        <v>8.0001611852700594E-5</v>
      </c>
      <c r="C14" s="20">
        <f t="shared" si="0"/>
        <v>9.5745929065312069E-2</v>
      </c>
      <c r="D14" s="1">
        <f t="shared" si="1"/>
        <v>6.9633402956590595E-2</v>
      </c>
      <c r="E14" s="1">
        <f t="shared" si="2"/>
        <v>4.7872964532656034E-2</v>
      </c>
      <c r="F14" s="1">
        <f t="shared" si="3"/>
        <v>3.4816701478295298E-2</v>
      </c>
      <c r="G14" s="1">
        <f t="shared" si="4"/>
        <v>2.3936482266328017E-2</v>
      </c>
      <c r="H14" s="2">
        <f t="shared" si="5"/>
        <v>1.7408350739147649E-2</v>
      </c>
      <c r="I14" s="1">
        <f t="shared" si="6"/>
        <v>1.1968241133164009E-2</v>
      </c>
      <c r="J14" s="2">
        <f t="shared" si="7"/>
        <v>8.7041753695738244E-3</v>
      </c>
      <c r="K14" s="2">
        <f t="shared" si="8"/>
        <v>5.9841205665820043E-3</v>
      </c>
      <c r="L14" s="2">
        <f t="shared" si="9"/>
        <v>4.3520876847869122E-3</v>
      </c>
      <c r="M14" s="2">
        <f t="shared" si="10"/>
        <v>2.9920602832910021E-3</v>
      </c>
      <c r="N14" s="2">
        <f t="shared" si="11"/>
        <v>2.1760438423934561E-3</v>
      </c>
      <c r="O14" s="2">
        <f t="shared" si="12"/>
        <v>1.4960301416455011E-3</v>
      </c>
      <c r="P14" s="2">
        <f t="shared" si="13"/>
        <v>1.0880219211967281E-3</v>
      </c>
      <c r="Q14" s="2">
        <f t="shared" si="14"/>
        <v>7.4801507082275054E-4</v>
      </c>
      <c r="R14" s="2">
        <f t="shared" si="15"/>
        <v>5.4401096059836403E-4</v>
      </c>
      <c r="S14" s="2">
        <f t="shared" si="16"/>
        <v>3.7427954089167443E-4</v>
      </c>
      <c r="T14" s="2">
        <f t="shared" si="17"/>
        <v>2.7200548029918201E-4</v>
      </c>
      <c r="U14" s="1">
        <f t="shared" si="18"/>
        <v>1.8713977044583721E-4</v>
      </c>
      <c r="V14" s="1">
        <f t="shared" si="19"/>
        <v>1.3600274014959101E-4</v>
      </c>
      <c r="W14" s="1">
        <f t="shared" si="20"/>
        <v>9.3569885222918606E-5</v>
      </c>
      <c r="X14" s="1">
        <f t="shared" si="21"/>
        <v>6.8001370074795503E-5</v>
      </c>
    </row>
    <row r="15" spans="1:24">
      <c r="A15">
        <f t="shared" si="22"/>
        <v>1.0002072562533337</v>
      </c>
      <c r="B15" s="14">
        <f t="shared" si="23"/>
        <v>9.0000920858088952E-5</v>
      </c>
      <c r="C15" s="20">
        <f t="shared" si="0"/>
        <v>0.10771310208296085</v>
      </c>
      <c r="D15" s="1">
        <f t="shared" si="1"/>
        <v>7.8336801514880622E-2</v>
      </c>
      <c r="E15" s="1">
        <f t="shared" si="2"/>
        <v>5.3856551041480426E-2</v>
      </c>
      <c r="F15" s="1">
        <f t="shared" si="3"/>
        <v>3.9168400757440311E-2</v>
      </c>
      <c r="G15" s="1">
        <f t="shared" si="4"/>
        <v>2.6928275520740213E-2</v>
      </c>
      <c r="H15" s="2">
        <f t="shared" si="5"/>
        <v>1.9584200378720155E-2</v>
      </c>
      <c r="I15" s="1">
        <f t="shared" si="6"/>
        <v>1.3464137760370106E-2</v>
      </c>
      <c r="J15" s="2">
        <f t="shared" si="7"/>
        <v>9.7921001893600777E-3</v>
      </c>
      <c r="K15" s="2">
        <f t="shared" si="8"/>
        <v>6.7320688801850532E-3</v>
      </c>
      <c r="L15" s="2">
        <f t="shared" si="9"/>
        <v>4.8960500946800389E-3</v>
      </c>
      <c r="M15" s="2">
        <f t="shared" si="10"/>
        <v>3.3660344400925266E-3</v>
      </c>
      <c r="N15" s="2">
        <f t="shared" si="11"/>
        <v>2.4480250473400194E-3</v>
      </c>
      <c r="O15" s="2">
        <f t="shared" si="12"/>
        <v>1.6830172200462633E-3</v>
      </c>
      <c r="P15" s="2">
        <f t="shared" si="13"/>
        <v>1.2240125236700097E-3</v>
      </c>
      <c r="Q15" s="2">
        <f t="shared" si="14"/>
        <v>8.4150861002313165E-4</v>
      </c>
      <c r="R15" s="2">
        <f t="shared" si="15"/>
        <v>6.1200626183500486E-4</v>
      </c>
      <c r="S15" s="2">
        <f t="shared" si="16"/>
        <v>4.2106030814248333E-4</v>
      </c>
      <c r="T15" s="2">
        <f t="shared" si="17"/>
        <v>3.0600313091750243E-4</v>
      </c>
      <c r="U15" s="1">
        <f t="shared" si="18"/>
        <v>2.1053015407124166E-4</v>
      </c>
      <c r="V15" s="1">
        <f t="shared" si="19"/>
        <v>1.5300156545875121E-4</v>
      </c>
      <c r="W15" s="1">
        <f t="shared" si="20"/>
        <v>1.0526507703562083E-4</v>
      </c>
      <c r="X15" s="1">
        <f t="shared" si="21"/>
        <v>7.6500782729375607E-5</v>
      </c>
    </row>
    <row r="16" spans="1:24">
      <c r="A16">
        <v>1.00023028502</v>
      </c>
      <c r="B16" s="15">
        <f t="shared" si="23"/>
        <v>9.9999999641896226E-5</v>
      </c>
      <c r="C16" s="20">
        <f t="shared" si="0"/>
        <v>0.11967999957142141</v>
      </c>
      <c r="D16" s="1">
        <f t="shared" si="1"/>
        <v>8.7039999688306474E-2</v>
      </c>
      <c r="E16" s="1">
        <f t="shared" si="2"/>
        <v>5.9839999785710703E-2</v>
      </c>
      <c r="F16" s="1">
        <f t="shared" si="3"/>
        <v>4.3519999844153237E-2</v>
      </c>
      <c r="G16" s="1">
        <f t="shared" si="4"/>
        <v>2.9919999892855351E-2</v>
      </c>
      <c r="H16" s="2">
        <f t="shared" si="5"/>
        <v>2.1759999922076619E-2</v>
      </c>
      <c r="I16" s="1">
        <f t="shared" si="6"/>
        <v>1.4959999946427676E-2</v>
      </c>
      <c r="J16" s="2">
        <f t="shared" si="7"/>
        <v>1.0879999961038309E-2</v>
      </c>
      <c r="K16" s="2">
        <f t="shared" si="8"/>
        <v>7.4799999732138378E-3</v>
      </c>
      <c r="L16" s="2">
        <f t="shared" si="9"/>
        <v>5.4399999805191546E-3</v>
      </c>
      <c r="M16" s="2">
        <f t="shared" si="10"/>
        <v>3.7399999866069189E-3</v>
      </c>
      <c r="N16" s="2">
        <f t="shared" si="11"/>
        <v>2.7199999902595773E-3</v>
      </c>
      <c r="O16" s="2">
        <f t="shared" si="12"/>
        <v>1.8699999933034595E-3</v>
      </c>
      <c r="P16" s="2">
        <f t="shared" si="13"/>
        <v>1.3599999951297887E-3</v>
      </c>
      <c r="Q16" s="2">
        <f t="shared" si="14"/>
        <v>9.3499999665172973E-4</v>
      </c>
      <c r="R16" s="2">
        <f t="shared" si="15"/>
        <v>6.7999999756489433E-4</v>
      </c>
      <c r="S16" s="2">
        <f t="shared" si="16"/>
        <v>4.6783999832464724E-4</v>
      </c>
      <c r="T16" s="2">
        <f t="shared" si="17"/>
        <v>3.3999999878244716E-4</v>
      </c>
      <c r="U16" s="1">
        <f t="shared" si="18"/>
        <v>2.3391999916232362E-4</v>
      </c>
      <c r="V16" s="1">
        <f t="shared" si="19"/>
        <v>1.6999999939122358E-4</v>
      </c>
      <c r="W16" s="1">
        <f t="shared" si="20"/>
        <v>1.1695999958116181E-4</v>
      </c>
      <c r="X16" s="1">
        <f t="shared" si="21"/>
        <v>8.4999999695611791E-5</v>
      </c>
    </row>
    <row r="17" spans="1:24">
      <c r="A17" s="4">
        <f t="shared" ref="A17:A24" si="24">A16+$A$39</f>
        <v>1.00046083536</v>
      </c>
      <c r="B17" s="15">
        <f t="shared" si="23"/>
        <v>2.0009215268457876E-4</v>
      </c>
      <c r="C17" s="20">
        <f t="shared" si="0"/>
        <v>0.23947028833290385</v>
      </c>
      <c r="D17" s="1">
        <f t="shared" si="1"/>
        <v>0.17416020969665735</v>
      </c>
      <c r="E17" s="1">
        <f t="shared" si="2"/>
        <v>0.11973514416645192</v>
      </c>
      <c r="F17" s="1">
        <f t="shared" si="3"/>
        <v>8.7080104848328677E-2</v>
      </c>
      <c r="G17" s="1">
        <f t="shared" si="4"/>
        <v>5.9867572083225962E-2</v>
      </c>
      <c r="H17" s="2">
        <f t="shared" si="5"/>
        <v>4.3540052424164338E-2</v>
      </c>
      <c r="I17" s="1">
        <f t="shared" si="6"/>
        <v>2.9933786041612981E-2</v>
      </c>
      <c r="J17" s="2">
        <f t="shared" si="7"/>
        <v>2.1770026212082169E-2</v>
      </c>
      <c r="K17" s="2">
        <f t="shared" si="8"/>
        <v>1.496689302080649E-2</v>
      </c>
      <c r="L17" s="2">
        <f t="shared" si="9"/>
        <v>1.0885013106041085E-2</v>
      </c>
      <c r="M17" s="2">
        <f t="shared" si="10"/>
        <v>7.4834465104032452E-3</v>
      </c>
      <c r="N17" s="2">
        <f t="shared" si="11"/>
        <v>5.4425065530205423E-3</v>
      </c>
      <c r="O17" s="2">
        <f t="shared" si="12"/>
        <v>3.7417232552016226E-3</v>
      </c>
      <c r="P17" s="2">
        <f t="shared" si="13"/>
        <v>2.7212532765102711E-3</v>
      </c>
      <c r="Q17" s="2">
        <f t="shared" si="14"/>
        <v>1.8708616276008113E-3</v>
      </c>
      <c r="R17" s="2">
        <f t="shared" si="15"/>
        <v>1.3606266382551356E-3</v>
      </c>
      <c r="S17" s="2">
        <f t="shared" si="16"/>
        <v>9.3611112711953321E-4</v>
      </c>
      <c r="T17" s="2">
        <f t="shared" si="17"/>
        <v>6.8031331912756779E-4</v>
      </c>
      <c r="U17" s="1">
        <f t="shared" si="18"/>
        <v>4.6805556355976661E-4</v>
      </c>
      <c r="V17" s="1">
        <f t="shared" si="19"/>
        <v>3.4015665956378389E-4</v>
      </c>
      <c r="W17" s="1">
        <f t="shared" si="20"/>
        <v>2.340277817798833E-4</v>
      </c>
      <c r="X17" s="1">
        <f t="shared" si="21"/>
        <v>1.7007832978189195E-4</v>
      </c>
    </row>
    <row r="18" spans="1:24">
      <c r="A18" s="4">
        <f t="shared" si="24"/>
        <v>1.0006913856999999</v>
      </c>
      <c r="B18" s="15">
        <f t="shared" si="23"/>
        <v>3.0016124273397508E-4</v>
      </c>
      <c r="C18" s="20">
        <f t="shared" si="0"/>
        <v>0.35923297530402143</v>
      </c>
      <c r="D18" s="1">
        <f t="shared" si="1"/>
        <v>0.26126034567565193</v>
      </c>
      <c r="E18" s="1">
        <f t="shared" si="2"/>
        <v>0.17961648765201071</v>
      </c>
      <c r="F18" s="1">
        <f t="shared" si="3"/>
        <v>0.13063017283782596</v>
      </c>
      <c r="G18" s="1">
        <f t="shared" si="4"/>
        <v>8.9808243826005357E-2</v>
      </c>
      <c r="H18" s="2">
        <f t="shared" si="5"/>
        <v>6.5315086418912982E-2</v>
      </c>
      <c r="I18" s="1">
        <f t="shared" si="6"/>
        <v>4.4904121913002679E-2</v>
      </c>
      <c r="J18" s="2">
        <f t="shared" si="7"/>
        <v>3.2657543209456491E-2</v>
      </c>
      <c r="K18" s="2">
        <f t="shared" si="8"/>
        <v>2.2452060956501339E-2</v>
      </c>
      <c r="L18" s="2">
        <f t="shared" si="9"/>
        <v>1.6328771604728246E-2</v>
      </c>
      <c r="M18" s="2">
        <f t="shared" si="10"/>
        <v>1.122603047825067E-2</v>
      </c>
      <c r="N18" s="2">
        <f t="shared" si="11"/>
        <v>8.1643858023641228E-3</v>
      </c>
      <c r="O18" s="2">
        <f t="shared" si="12"/>
        <v>5.6130152391253348E-3</v>
      </c>
      <c r="P18" s="2">
        <f t="shared" si="13"/>
        <v>4.0821929011820614E-3</v>
      </c>
      <c r="Q18" s="2">
        <f t="shared" si="14"/>
        <v>2.8065076195626674E-3</v>
      </c>
      <c r="R18" s="2">
        <f t="shared" si="15"/>
        <v>2.0410964505910307E-3</v>
      </c>
      <c r="S18" s="2">
        <f t="shared" si="16"/>
        <v>1.404274358006629E-3</v>
      </c>
      <c r="T18" s="2">
        <f t="shared" si="17"/>
        <v>1.0205482252955153E-3</v>
      </c>
      <c r="U18" s="1">
        <f t="shared" si="18"/>
        <v>7.0213717900331448E-4</v>
      </c>
      <c r="V18" s="1">
        <f t="shared" si="19"/>
        <v>5.1027411264775767E-4</v>
      </c>
      <c r="W18" s="1">
        <f t="shared" si="20"/>
        <v>3.5106858950165724E-4</v>
      </c>
      <c r="X18" s="1">
        <f t="shared" si="21"/>
        <v>2.5513705632387884E-4</v>
      </c>
    </row>
    <row r="19" spans="1:24">
      <c r="A19" s="4">
        <f t="shared" si="24"/>
        <v>1.0009219360399999</v>
      </c>
      <c r="B19" s="15">
        <f t="shared" si="23"/>
        <v>4.0020728041587571E-4</v>
      </c>
      <c r="C19" s="20">
        <f t="shared" si="0"/>
        <v>0.47896807320172002</v>
      </c>
      <c r="D19" s="1">
        <f t="shared" si="1"/>
        <v>0.34834041687397821</v>
      </c>
      <c r="E19" s="1">
        <f t="shared" si="2"/>
        <v>0.23948403660086001</v>
      </c>
      <c r="F19" s="1">
        <f t="shared" si="3"/>
        <v>0.1741702084369891</v>
      </c>
      <c r="G19" s="1">
        <f t="shared" si="4"/>
        <v>0.11974201830043001</v>
      </c>
      <c r="H19" s="2">
        <f t="shared" si="5"/>
        <v>8.7085104218494552E-2</v>
      </c>
      <c r="I19" s="1">
        <f t="shared" si="6"/>
        <v>5.9871009150215003E-2</v>
      </c>
      <c r="J19" s="2">
        <f t="shared" si="7"/>
        <v>4.3542552109247276E-2</v>
      </c>
      <c r="K19" s="2">
        <f t="shared" si="8"/>
        <v>2.9935504575107501E-2</v>
      </c>
      <c r="L19" s="2">
        <f t="shared" si="9"/>
        <v>2.1771276054623638E-2</v>
      </c>
      <c r="M19" s="2">
        <f t="shared" si="10"/>
        <v>1.4967752287553751E-2</v>
      </c>
      <c r="N19" s="2">
        <f t="shared" si="11"/>
        <v>1.0885638027311819E-2</v>
      </c>
      <c r="O19" s="2">
        <f t="shared" si="12"/>
        <v>7.4838761437768754E-3</v>
      </c>
      <c r="P19" s="2">
        <f t="shared" si="13"/>
        <v>5.4428190136559095E-3</v>
      </c>
      <c r="Q19" s="2">
        <f t="shared" si="14"/>
        <v>3.7419380718884377E-3</v>
      </c>
      <c r="R19" s="2">
        <f t="shared" si="15"/>
        <v>2.7214095068279548E-3</v>
      </c>
      <c r="S19" s="2">
        <f t="shared" si="16"/>
        <v>1.8723297406976326E-3</v>
      </c>
      <c r="T19" s="2">
        <f t="shared" si="17"/>
        <v>1.3607047534139774E-3</v>
      </c>
      <c r="U19" s="1">
        <f t="shared" si="18"/>
        <v>9.3616487034881631E-4</v>
      </c>
      <c r="V19" s="1">
        <f t="shared" si="19"/>
        <v>6.8035237670698869E-4</v>
      </c>
      <c r="W19" s="1">
        <f t="shared" si="20"/>
        <v>4.6808243517440815E-4</v>
      </c>
      <c r="X19" s="1">
        <f t="shared" si="21"/>
        <v>3.4017618835349434E-4</v>
      </c>
    </row>
    <row r="20" spans="1:24">
      <c r="A20" s="4">
        <f t="shared" si="24"/>
        <v>1.0011524863799999</v>
      </c>
      <c r="B20" s="15">
        <f t="shared" si="23"/>
        <v>5.0023027634872965E-4</v>
      </c>
      <c r="C20" s="20">
        <f t="shared" si="0"/>
        <v>0.59867559473415966</v>
      </c>
      <c r="D20" s="1">
        <f t="shared" si="1"/>
        <v>0.43540043253393429</v>
      </c>
      <c r="E20" s="1">
        <f t="shared" si="2"/>
        <v>0.29933779736707983</v>
      </c>
      <c r="F20" s="1">
        <f t="shared" si="3"/>
        <v>0.21770021626696714</v>
      </c>
      <c r="G20" s="1">
        <f t="shared" si="4"/>
        <v>0.14966889868353991</v>
      </c>
      <c r="H20" s="2">
        <f t="shared" si="5"/>
        <v>0.10885010813348357</v>
      </c>
      <c r="I20" s="1">
        <f t="shared" si="6"/>
        <v>7.4834449341769957E-2</v>
      </c>
      <c r="J20" s="2">
        <f t="shared" si="7"/>
        <v>5.4425054066741786E-2</v>
      </c>
      <c r="K20" s="2">
        <f t="shared" si="8"/>
        <v>3.7417224670884978E-2</v>
      </c>
      <c r="L20" s="2">
        <f t="shared" si="9"/>
        <v>2.7212527033370893E-2</v>
      </c>
      <c r="M20" s="2">
        <f t="shared" si="10"/>
        <v>1.8708612335442489E-2</v>
      </c>
      <c r="N20" s="2">
        <f t="shared" si="11"/>
        <v>1.3606263516685447E-2</v>
      </c>
      <c r="O20" s="2">
        <f t="shared" si="12"/>
        <v>9.3543061677212446E-3</v>
      </c>
      <c r="P20" s="2">
        <f t="shared" si="13"/>
        <v>6.8031317583427233E-3</v>
      </c>
      <c r="Q20" s="2">
        <f t="shared" si="14"/>
        <v>4.6771530838606223E-3</v>
      </c>
      <c r="R20" s="2">
        <f t="shared" si="15"/>
        <v>3.4015658791713616E-3</v>
      </c>
      <c r="S20" s="2">
        <f t="shared" si="16"/>
        <v>2.3402773248698966E-3</v>
      </c>
      <c r="T20" s="2">
        <f t="shared" si="17"/>
        <v>1.7007829395856808E-3</v>
      </c>
      <c r="U20" s="1">
        <f t="shared" si="18"/>
        <v>1.1701386624349483E-3</v>
      </c>
      <c r="V20" s="1">
        <f t="shared" si="19"/>
        <v>8.5039146979284041E-4</v>
      </c>
      <c r="W20" s="1">
        <f t="shared" si="20"/>
        <v>5.8506933121747415E-4</v>
      </c>
      <c r="X20" s="1">
        <f t="shared" si="21"/>
        <v>4.251957348964202E-4</v>
      </c>
    </row>
    <row r="21" spans="1:24">
      <c r="A21" s="4">
        <f t="shared" si="24"/>
        <v>1.0013830367199998</v>
      </c>
      <c r="B21" s="15">
        <f t="shared" si="23"/>
        <v>6.0023024114365072E-4</v>
      </c>
      <c r="C21" s="20">
        <f t="shared" si="0"/>
        <v>0.71835555260072115</v>
      </c>
      <c r="D21" s="1">
        <f t="shared" si="1"/>
        <v>0.52244040189143359</v>
      </c>
      <c r="E21" s="1">
        <f t="shared" si="2"/>
        <v>0.35917777630036057</v>
      </c>
      <c r="F21" s="1">
        <f t="shared" si="3"/>
        <v>0.2612202009457168</v>
      </c>
      <c r="G21" s="1">
        <f t="shared" si="4"/>
        <v>0.17958888815018029</v>
      </c>
      <c r="H21" s="2">
        <f t="shared" si="5"/>
        <v>0.1306101004728584</v>
      </c>
      <c r="I21" s="1">
        <f t="shared" si="6"/>
        <v>8.9794444075090143E-2</v>
      </c>
      <c r="J21" s="2">
        <f t="shared" si="7"/>
        <v>6.5305050236429199E-2</v>
      </c>
      <c r="K21" s="2">
        <f t="shared" si="8"/>
        <v>4.4897222037545072E-2</v>
      </c>
      <c r="L21" s="2">
        <f t="shared" si="9"/>
        <v>3.26525251182146E-2</v>
      </c>
      <c r="M21" s="2">
        <f t="shared" si="10"/>
        <v>2.2448611018772536E-2</v>
      </c>
      <c r="N21" s="2">
        <f t="shared" si="11"/>
        <v>1.63262625591073E-2</v>
      </c>
      <c r="O21" s="2">
        <f t="shared" si="12"/>
        <v>1.1224305509386268E-2</v>
      </c>
      <c r="P21" s="2">
        <f t="shared" si="13"/>
        <v>8.1631312795536499E-3</v>
      </c>
      <c r="Q21" s="2">
        <f t="shared" si="14"/>
        <v>5.612152754693134E-3</v>
      </c>
      <c r="R21" s="2">
        <f t="shared" si="15"/>
        <v>4.0815656397768249E-3</v>
      </c>
      <c r="S21" s="2">
        <f t="shared" si="16"/>
        <v>2.8081171601664554E-3</v>
      </c>
      <c r="T21" s="2">
        <f t="shared" si="17"/>
        <v>2.0407828198884125E-3</v>
      </c>
      <c r="U21" s="1">
        <f t="shared" si="18"/>
        <v>1.4040585800832277E-3</v>
      </c>
      <c r="V21" s="1">
        <f t="shared" si="19"/>
        <v>1.0203914099442062E-3</v>
      </c>
      <c r="W21" s="1">
        <f t="shared" si="20"/>
        <v>7.0202929004161384E-4</v>
      </c>
      <c r="X21" s="1">
        <f t="shared" si="21"/>
        <v>5.1019570497210312E-4</v>
      </c>
    </row>
    <row r="22" spans="1:24">
      <c r="A22" s="4">
        <f t="shared" si="24"/>
        <v>1.0016135870599998</v>
      </c>
      <c r="B22" s="15">
        <f t="shared" si="23"/>
        <v>7.0020718540442478E-4</v>
      </c>
      <c r="C22" s="20">
        <f t="shared" si="0"/>
        <v>0.83800795949201556</v>
      </c>
      <c r="D22" s="1">
        <f t="shared" si="1"/>
        <v>0.60946033417601131</v>
      </c>
      <c r="E22" s="1">
        <f t="shared" si="2"/>
        <v>0.41900397974600778</v>
      </c>
      <c r="F22" s="1">
        <f t="shared" si="3"/>
        <v>0.30473016708800565</v>
      </c>
      <c r="G22" s="1">
        <f t="shared" si="4"/>
        <v>0.20950198987300389</v>
      </c>
      <c r="H22" s="2">
        <f t="shared" si="5"/>
        <v>0.15236508354400283</v>
      </c>
      <c r="I22" s="1">
        <f t="shared" si="6"/>
        <v>0.10475099493650195</v>
      </c>
      <c r="J22" s="2">
        <f t="shared" si="7"/>
        <v>7.6182541772001414E-2</v>
      </c>
      <c r="K22" s="2">
        <f t="shared" si="8"/>
        <v>5.2375497468250973E-2</v>
      </c>
      <c r="L22" s="2">
        <f t="shared" si="9"/>
        <v>3.8091270886000707E-2</v>
      </c>
      <c r="M22" s="2">
        <f t="shared" si="10"/>
        <v>2.6187748734125486E-2</v>
      </c>
      <c r="N22" s="2">
        <f t="shared" si="11"/>
        <v>1.9045635443000353E-2</v>
      </c>
      <c r="O22" s="2">
        <f t="shared" si="12"/>
        <v>1.3093874367062743E-2</v>
      </c>
      <c r="P22" s="2">
        <f t="shared" si="13"/>
        <v>9.5228177215001767E-3</v>
      </c>
      <c r="Q22" s="2">
        <f t="shared" si="14"/>
        <v>6.5469371835313716E-3</v>
      </c>
      <c r="R22" s="2">
        <f t="shared" si="15"/>
        <v>4.7614088607500884E-3</v>
      </c>
      <c r="S22" s="2">
        <f t="shared" si="16"/>
        <v>3.2758492961960607E-3</v>
      </c>
      <c r="T22" s="2">
        <f t="shared" si="17"/>
        <v>2.3807044303750442E-3</v>
      </c>
      <c r="U22" s="1">
        <f t="shared" si="18"/>
        <v>1.6379246480980303E-3</v>
      </c>
      <c r="V22" s="1">
        <f t="shared" si="19"/>
        <v>1.1903522151875221E-3</v>
      </c>
      <c r="W22" s="1">
        <f t="shared" si="20"/>
        <v>8.1896232404901517E-4</v>
      </c>
      <c r="X22" s="1">
        <f t="shared" si="21"/>
        <v>5.9517610759376104E-4</v>
      </c>
    </row>
    <row r="23" spans="1:24">
      <c r="A23" s="4">
        <f t="shared" si="24"/>
        <v>1.0018441373999998</v>
      </c>
      <c r="B23" s="15">
        <f t="shared" si="23"/>
        <v>8.0016111972751596E-4</v>
      </c>
      <c r="C23" s="20">
        <f t="shared" si="0"/>
        <v>0.95763282808989103</v>
      </c>
      <c r="D23" s="1">
        <f t="shared" si="1"/>
        <v>0.69646023861082984</v>
      </c>
      <c r="E23" s="1">
        <f t="shared" si="2"/>
        <v>0.47881641404494552</v>
      </c>
      <c r="F23" s="1">
        <f t="shared" si="3"/>
        <v>0.34823011930541492</v>
      </c>
      <c r="G23" s="1">
        <f t="shared" si="4"/>
        <v>0.23940820702247276</v>
      </c>
      <c r="H23" s="2">
        <f t="shared" si="5"/>
        <v>0.17411505965270746</v>
      </c>
      <c r="I23" s="1">
        <f t="shared" si="6"/>
        <v>0.11970410351123638</v>
      </c>
      <c r="J23" s="2">
        <f t="shared" si="7"/>
        <v>8.705752982635373E-2</v>
      </c>
      <c r="K23" s="2">
        <f t="shared" si="8"/>
        <v>5.9852051755618189E-2</v>
      </c>
      <c r="L23" s="2">
        <f t="shared" si="9"/>
        <v>4.3528764913176865E-2</v>
      </c>
      <c r="M23" s="2">
        <f t="shared" si="10"/>
        <v>2.9926025877809095E-2</v>
      </c>
      <c r="N23" s="2">
        <f t="shared" si="11"/>
        <v>2.1764382456588433E-2</v>
      </c>
      <c r="O23" s="2">
        <f t="shared" si="12"/>
        <v>1.4963012938904547E-2</v>
      </c>
      <c r="P23" s="2">
        <f t="shared" si="13"/>
        <v>1.0882191228294216E-2</v>
      </c>
      <c r="Q23" s="2">
        <f t="shared" si="14"/>
        <v>7.4815064694522737E-3</v>
      </c>
      <c r="R23" s="2">
        <f t="shared" si="15"/>
        <v>5.4410956141471081E-3</v>
      </c>
      <c r="S23" s="2">
        <f t="shared" si="16"/>
        <v>3.7434737825332103E-3</v>
      </c>
      <c r="T23" s="2">
        <f t="shared" si="17"/>
        <v>2.7205478070735541E-3</v>
      </c>
      <c r="U23" s="1">
        <f t="shared" si="18"/>
        <v>1.8717368912666052E-3</v>
      </c>
      <c r="V23" s="1">
        <f t="shared" si="19"/>
        <v>1.360273903536777E-3</v>
      </c>
      <c r="W23" s="1">
        <f t="shared" si="20"/>
        <v>9.3586844563330258E-4</v>
      </c>
      <c r="X23" s="1">
        <f t="shared" si="21"/>
        <v>6.8013695176838852E-4</v>
      </c>
    </row>
    <row r="24" spans="1:24" ht="15.75" thickBot="1">
      <c r="A24" s="4">
        <f t="shared" si="24"/>
        <v>1.0020746877399997</v>
      </c>
      <c r="B24" s="15">
        <f t="shared" si="23"/>
        <v>9.0009205470207383E-4</v>
      </c>
      <c r="C24" s="20">
        <f t="shared" si="0"/>
        <v>1.0772301710674419</v>
      </c>
      <c r="D24" s="1">
        <f t="shared" si="1"/>
        <v>0.78344012441268507</v>
      </c>
      <c r="E24" s="1">
        <f t="shared" si="2"/>
        <v>0.53861508553372095</v>
      </c>
      <c r="F24" s="1">
        <f t="shared" si="3"/>
        <v>0.39172006220634253</v>
      </c>
      <c r="G24" s="1">
        <f t="shared" si="4"/>
        <v>0.26930754276686047</v>
      </c>
      <c r="H24" s="2">
        <f t="shared" si="5"/>
        <v>0.19586003110317127</v>
      </c>
      <c r="I24" s="1">
        <f t="shared" si="6"/>
        <v>0.13465377138343024</v>
      </c>
      <c r="J24" s="2">
        <f t="shared" si="7"/>
        <v>9.7930015551585634E-2</v>
      </c>
      <c r="K24" s="2">
        <f t="shared" si="8"/>
        <v>6.7326885691715119E-2</v>
      </c>
      <c r="L24" s="2">
        <f t="shared" si="9"/>
        <v>4.8965007775792817E-2</v>
      </c>
      <c r="M24" s="2">
        <f t="shared" si="10"/>
        <v>3.3663442845857559E-2</v>
      </c>
      <c r="N24" s="2">
        <f t="shared" si="11"/>
        <v>2.4482503887896408E-2</v>
      </c>
      <c r="O24" s="2">
        <f t="shared" si="12"/>
        <v>1.683172142292878E-2</v>
      </c>
      <c r="P24" s="2">
        <f t="shared" si="13"/>
        <v>1.2241251943948204E-2</v>
      </c>
      <c r="Q24" s="2">
        <f t="shared" si="14"/>
        <v>8.4158607114643898E-3</v>
      </c>
      <c r="R24" s="2">
        <f t="shared" si="15"/>
        <v>6.1206259719741021E-3</v>
      </c>
      <c r="S24" s="2">
        <f t="shared" si="16"/>
        <v>4.2109906687181819E-3</v>
      </c>
      <c r="T24" s="2">
        <f t="shared" si="17"/>
        <v>3.060312985987051E-3</v>
      </c>
      <c r="U24" s="1">
        <f t="shared" si="18"/>
        <v>2.105495334359091E-3</v>
      </c>
      <c r="V24" s="1">
        <f t="shared" si="19"/>
        <v>1.5301564929935255E-3</v>
      </c>
      <c r="W24" s="1">
        <f t="shared" si="20"/>
        <v>1.0527476671795455E-3</v>
      </c>
      <c r="X24" s="1">
        <f t="shared" si="21"/>
        <v>7.6507824649676276E-4</v>
      </c>
    </row>
    <row r="25" spans="1:24">
      <c r="A25" s="4">
        <v>1.0023052380799999</v>
      </c>
      <c r="B25" s="16">
        <f>LOG(A25)</f>
        <v>1.0000000009100362E-3</v>
      </c>
      <c r="C25" s="20">
        <f t="shared" si="0"/>
        <v>1.1968000010891313</v>
      </c>
      <c r="D25" s="1">
        <f t="shared" si="1"/>
        <v>0.87040000079209545</v>
      </c>
      <c r="E25" s="1">
        <f t="shared" si="2"/>
        <v>0.59840000054456566</v>
      </c>
      <c r="F25" s="1">
        <f t="shared" si="3"/>
        <v>0.43520000039604773</v>
      </c>
      <c r="G25" s="1">
        <f t="shared" si="4"/>
        <v>0.29920000027228283</v>
      </c>
      <c r="H25" s="2">
        <f t="shared" si="5"/>
        <v>0.21760000019802386</v>
      </c>
      <c r="I25" s="1">
        <f t="shared" si="6"/>
        <v>0.14960000013614141</v>
      </c>
      <c r="J25" s="2">
        <f t="shared" si="7"/>
        <v>0.10880000009901193</v>
      </c>
      <c r="K25" s="2">
        <f t="shared" si="8"/>
        <v>7.4800000068070707E-2</v>
      </c>
      <c r="L25" s="2">
        <f t="shared" si="9"/>
        <v>5.4400000049505966E-2</v>
      </c>
      <c r="M25" s="19">
        <f t="shared" si="10"/>
        <v>3.7400000034035354E-2</v>
      </c>
      <c r="N25" s="2">
        <f t="shared" si="11"/>
        <v>2.7200000024752983E-2</v>
      </c>
      <c r="O25" s="2">
        <f t="shared" si="12"/>
        <v>1.8700000017017677E-2</v>
      </c>
      <c r="P25" s="2">
        <f t="shared" si="13"/>
        <v>1.3600000012376491E-2</v>
      </c>
      <c r="Q25" s="2">
        <f t="shared" si="14"/>
        <v>9.3500000085088384E-3</v>
      </c>
      <c r="R25" s="2">
        <f t="shared" si="15"/>
        <v>6.8000000061882457E-3</v>
      </c>
      <c r="S25" s="2">
        <f t="shared" si="16"/>
        <v>4.6784000042575128E-3</v>
      </c>
      <c r="T25" s="2">
        <f t="shared" si="17"/>
        <v>3.4000000030941229E-3</v>
      </c>
      <c r="U25" s="1">
        <f t="shared" si="18"/>
        <v>2.3392000021287564E-3</v>
      </c>
      <c r="V25" s="1">
        <f t="shared" si="19"/>
        <v>1.7000000015470614E-3</v>
      </c>
      <c r="W25" s="1">
        <f t="shared" si="20"/>
        <v>1.1696000010643782E-3</v>
      </c>
      <c r="X25" s="1">
        <f t="shared" si="21"/>
        <v>8.5000000077353071E-4</v>
      </c>
    </row>
    <row r="26" spans="1:24">
      <c r="A26" s="4">
        <f t="shared" ref="A26:A33" si="25">A25+$A$38</f>
        <v>1.0046372107688888</v>
      </c>
      <c r="B26" s="17">
        <f>LOG(A26)</f>
        <v>2.0092599596134037E-3</v>
      </c>
      <c r="C26" s="20">
        <f t="shared" si="0"/>
        <v>2.4046823196653215</v>
      </c>
      <c r="D26" s="1">
        <f t="shared" si="1"/>
        <v>1.7488598688475065</v>
      </c>
      <c r="E26" s="1">
        <f t="shared" si="2"/>
        <v>1.2023411598326608</v>
      </c>
      <c r="F26" s="1">
        <f t="shared" si="3"/>
        <v>0.87442993442375327</v>
      </c>
      <c r="G26" s="1">
        <f t="shared" si="4"/>
        <v>0.60117057991633038</v>
      </c>
      <c r="H26" s="2">
        <f t="shared" si="5"/>
        <v>0.43721496721187664</v>
      </c>
      <c r="I26" s="1">
        <f t="shared" si="6"/>
        <v>0.30058528995816519</v>
      </c>
      <c r="J26" s="2">
        <f t="shared" si="7"/>
        <v>0.21860748360593832</v>
      </c>
      <c r="K26" s="2">
        <f t="shared" si="8"/>
        <v>0.1502926449790826</v>
      </c>
      <c r="L26" s="2">
        <f t="shared" si="9"/>
        <v>0.10930374180296916</v>
      </c>
      <c r="M26" s="20">
        <f t="shared" si="10"/>
        <v>7.5146322489541298E-2</v>
      </c>
      <c r="N26" s="2">
        <f t="shared" si="11"/>
        <v>5.465187090148458E-2</v>
      </c>
      <c r="O26" s="2">
        <f t="shared" si="12"/>
        <v>3.7573161244770649E-2</v>
      </c>
      <c r="P26" s="2">
        <f t="shared" si="13"/>
        <v>2.732593545074229E-2</v>
      </c>
      <c r="Q26" s="2">
        <f t="shared" si="14"/>
        <v>1.8786580622385324E-2</v>
      </c>
      <c r="R26" s="2">
        <f t="shared" si="15"/>
        <v>1.3662967725371145E-2</v>
      </c>
      <c r="S26" s="2">
        <f t="shared" si="16"/>
        <v>9.4001217950553471E-3</v>
      </c>
      <c r="T26" s="2">
        <f t="shared" si="17"/>
        <v>6.8314838626855725E-3</v>
      </c>
      <c r="U26" s="1">
        <f t="shared" si="18"/>
        <v>4.7000608975276735E-3</v>
      </c>
      <c r="V26" s="1">
        <f t="shared" si="19"/>
        <v>3.4157419313427862E-3</v>
      </c>
      <c r="W26" s="1">
        <f t="shared" si="20"/>
        <v>2.3500304487638368E-3</v>
      </c>
      <c r="X26" s="1">
        <f t="shared" si="21"/>
        <v>1.7078709656713931E-3</v>
      </c>
    </row>
    <row r="27" spans="1:24">
      <c r="A27" s="4">
        <f t="shared" si="25"/>
        <v>1.0069691834577776</v>
      </c>
      <c r="B27" s="17">
        <f t="shared" ref="B27:B33" si="26">LOG(A27)</f>
        <v>3.0161799289654726E-3</v>
      </c>
      <c r="C27" s="20">
        <f t="shared" si="0"/>
        <v>3.6097641389858772</v>
      </c>
      <c r="D27" s="1">
        <f t="shared" si="1"/>
        <v>2.6252830101715472</v>
      </c>
      <c r="E27" s="1">
        <f t="shared" si="2"/>
        <v>1.8048820694929386</v>
      </c>
      <c r="F27" s="1">
        <f t="shared" si="3"/>
        <v>1.3126415050857736</v>
      </c>
      <c r="G27" s="1">
        <f t="shared" si="4"/>
        <v>0.90244103474646931</v>
      </c>
      <c r="H27" s="2">
        <f t="shared" si="5"/>
        <v>0.6563207525428868</v>
      </c>
      <c r="I27" s="1">
        <f t="shared" si="6"/>
        <v>0.45122051737323465</v>
      </c>
      <c r="J27" s="2">
        <f t="shared" si="7"/>
        <v>0.3281603762714434</v>
      </c>
      <c r="K27" s="2">
        <f t="shared" si="8"/>
        <v>0.22561025868661733</v>
      </c>
      <c r="L27" s="2">
        <f t="shared" si="9"/>
        <v>0.1640801881357217</v>
      </c>
      <c r="M27" s="20">
        <f t="shared" si="10"/>
        <v>0.11280512934330866</v>
      </c>
      <c r="N27" s="2">
        <f t="shared" si="11"/>
        <v>8.204009406786085E-2</v>
      </c>
      <c r="O27" s="2">
        <f t="shared" si="12"/>
        <v>5.6402564671654332E-2</v>
      </c>
      <c r="P27" s="2">
        <f t="shared" si="13"/>
        <v>4.1020047033930425E-2</v>
      </c>
      <c r="Q27" s="2">
        <f t="shared" si="14"/>
        <v>2.8201282335827166E-2</v>
      </c>
      <c r="R27" s="2">
        <f t="shared" si="15"/>
        <v>2.0510023516965212E-2</v>
      </c>
      <c r="S27" s="2">
        <f t="shared" si="16"/>
        <v>1.4110896179672065E-2</v>
      </c>
      <c r="T27" s="2">
        <f t="shared" si="17"/>
        <v>1.0255011758482606E-2</v>
      </c>
      <c r="U27" s="1">
        <f t="shared" si="18"/>
        <v>7.0554480898360325E-3</v>
      </c>
      <c r="V27" s="1">
        <f t="shared" si="19"/>
        <v>5.1275058792413031E-3</v>
      </c>
      <c r="W27" s="1">
        <f t="shared" si="20"/>
        <v>3.5277240449180162E-3</v>
      </c>
      <c r="X27" s="1">
        <f t="shared" si="21"/>
        <v>2.5637529396206516E-3</v>
      </c>
    </row>
    <row r="28" spans="1:24" ht="15.75" thickBot="1">
      <c r="A28" s="4">
        <f t="shared" si="25"/>
        <v>1.0093011561466665</v>
      </c>
      <c r="B28" s="17">
        <f t="shared" si="26"/>
        <v>4.0207707344958729E-3</v>
      </c>
      <c r="C28" s="21">
        <f t="shared" si="0"/>
        <v>4.8120584150446604</v>
      </c>
      <c r="D28" s="1">
        <f t="shared" si="1"/>
        <v>3.4996788473052076</v>
      </c>
      <c r="E28" s="1">
        <f t="shared" si="2"/>
        <v>2.4060292075223302</v>
      </c>
      <c r="F28" s="1">
        <f t="shared" si="3"/>
        <v>1.7498394236526038</v>
      </c>
      <c r="G28" s="1">
        <f t="shared" si="4"/>
        <v>1.2030146037611651</v>
      </c>
      <c r="H28" s="2">
        <f t="shared" si="5"/>
        <v>0.8749197118263019</v>
      </c>
      <c r="I28" s="1">
        <f t="shared" si="6"/>
        <v>0.60150730188058255</v>
      </c>
      <c r="J28" s="2">
        <f t="shared" si="7"/>
        <v>0.43745985591315095</v>
      </c>
      <c r="K28" s="2">
        <f t="shared" si="8"/>
        <v>0.30075365094029127</v>
      </c>
      <c r="L28" s="2">
        <f t="shared" si="9"/>
        <v>0.21872992795657548</v>
      </c>
      <c r="M28" s="20">
        <f t="shared" si="10"/>
        <v>0.15037682547014564</v>
      </c>
      <c r="N28" s="2">
        <f t="shared" si="11"/>
        <v>0.10936496397828774</v>
      </c>
      <c r="O28" s="2">
        <f t="shared" si="12"/>
        <v>7.5188412735072818E-2</v>
      </c>
      <c r="P28" s="2">
        <f t="shared" si="13"/>
        <v>5.4682481989143869E-2</v>
      </c>
      <c r="Q28" s="2">
        <f t="shared" si="14"/>
        <v>3.7594206367536409E-2</v>
      </c>
      <c r="R28" s="2">
        <f t="shared" si="15"/>
        <v>2.7341240994571935E-2</v>
      </c>
      <c r="S28" s="2">
        <f t="shared" si="16"/>
        <v>1.881077380426549E-2</v>
      </c>
      <c r="T28" s="2">
        <f t="shared" si="17"/>
        <v>1.3670620497285967E-2</v>
      </c>
      <c r="U28" s="1">
        <f t="shared" si="18"/>
        <v>9.4053869021327452E-3</v>
      </c>
      <c r="V28" s="1">
        <f t="shared" si="19"/>
        <v>6.8353102486429836E-3</v>
      </c>
      <c r="W28" s="1">
        <f t="shared" si="20"/>
        <v>4.7026934510663726E-3</v>
      </c>
      <c r="X28" s="1">
        <f t="shared" si="21"/>
        <v>3.4176551243214918E-3</v>
      </c>
    </row>
    <row r="29" spans="1:24">
      <c r="A29" s="4">
        <f t="shared" si="25"/>
        <v>1.0116331288355553</v>
      </c>
      <c r="B29" s="10">
        <f t="shared" si="26"/>
        <v>5.023043126784095E-3</v>
      </c>
      <c r="C29" s="1">
        <f t="shared" si="0"/>
        <v>6.0115780141352051</v>
      </c>
      <c r="D29" s="1">
        <f t="shared" si="1"/>
        <v>4.3720567375528763</v>
      </c>
      <c r="E29" s="1">
        <f t="shared" si="2"/>
        <v>3.0057890070676025</v>
      </c>
      <c r="F29" s="1">
        <f t="shared" si="3"/>
        <v>2.1860283687764381</v>
      </c>
      <c r="G29" s="1">
        <f t="shared" si="4"/>
        <v>1.5028945035338013</v>
      </c>
      <c r="H29" s="2">
        <f t="shared" si="5"/>
        <v>1.0930141843882191</v>
      </c>
      <c r="I29" s="1">
        <f t="shared" si="6"/>
        <v>0.75144725176690064</v>
      </c>
      <c r="J29" s="2">
        <f t="shared" si="7"/>
        <v>0.54650709219410953</v>
      </c>
      <c r="K29" s="2">
        <f t="shared" si="8"/>
        <v>0.37572362588345032</v>
      </c>
      <c r="L29" s="2">
        <f t="shared" si="9"/>
        <v>0.27325354609705477</v>
      </c>
      <c r="M29" s="20">
        <f t="shared" si="10"/>
        <v>0.18786181294172516</v>
      </c>
      <c r="N29" s="2">
        <f t="shared" si="11"/>
        <v>0.13662677304852738</v>
      </c>
      <c r="O29" s="2">
        <f t="shared" si="12"/>
        <v>9.393090647086258E-2</v>
      </c>
      <c r="P29" s="2">
        <f t="shared" si="13"/>
        <v>6.8313386524263692E-2</v>
      </c>
      <c r="Q29" s="2">
        <f t="shared" si="14"/>
        <v>4.696545323543129E-2</v>
      </c>
      <c r="R29" s="2">
        <f t="shared" si="15"/>
        <v>3.4156693262131846E-2</v>
      </c>
      <c r="S29" s="2">
        <f t="shared" si="16"/>
        <v>2.3499804964346709E-2</v>
      </c>
      <c r="T29" s="2">
        <f t="shared" si="17"/>
        <v>1.7078346631065923E-2</v>
      </c>
      <c r="U29" s="1">
        <f t="shared" si="18"/>
        <v>1.1749902482173355E-2</v>
      </c>
      <c r="V29" s="1">
        <f t="shared" si="19"/>
        <v>8.5391733155329615E-3</v>
      </c>
      <c r="W29" s="1">
        <f t="shared" si="20"/>
        <v>5.8749512410866773E-3</v>
      </c>
      <c r="X29" s="1">
        <f t="shared" si="21"/>
        <v>4.2695866577664807E-3</v>
      </c>
    </row>
    <row r="30" spans="1:24">
      <c r="A30" s="4">
        <f t="shared" si="25"/>
        <v>1.0139651015244442</v>
      </c>
      <c r="B30" s="10">
        <f t="shared" si="26"/>
        <v>6.0230077821497828E-3</v>
      </c>
      <c r="C30" s="1">
        <f t="shared" si="0"/>
        <v>7.2083357136768598</v>
      </c>
      <c r="D30" s="1">
        <f t="shared" si="1"/>
        <v>5.2424259735831704</v>
      </c>
      <c r="E30" s="1">
        <f t="shared" si="2"/>
        <v>3.6041678568384299</v>
      </c>
      <c r="F30" s="1">
        <f t="shared" si="3"/>
        <v>2.6212129867915852</v>
      </c>
      <c r="G30" s="1">
        <f t="shared" si="4"/>
        <v>1.8020839284192149</v>
      </c>
      <c r="H30" s="2">
        <f t="shared" si="5"/>
        <v>1.3106064933957926</v>
      </c>
      <c r="I30" s="1">
        <f t="shared" si="6"/>
        <v>0.90104196420960747</v>
      </c>
      <c r="J30" s="2">
        <f t="shared" si="7"/>
        <v>0.6553032466978963</v>
      </c>
      <c r="K30" s="2">
        <f t="shared" si="8"/>
        <v>0.45052098210480374</v>
      </c>
      <c r="L30" s="2">
        <f t="shared" si="9"/>
        <v>0.32765162334894815</v>
      </c>
      <c r="M30" s="20">
        <f t="shared" si="10"/>
        <v>0.22526049105240187</v>
      </c>
      <c r="N30" s="2">
        <f t="shared" si="11"/>
        <v>0.16382581167447408</v>
      </c>
      <c r="O30" s="2">
        <f t="shared" si="12"/>
        <v>0.11263024552620093</v>
      </c>
      <c r="P30" s="2">
        <f t="shared" si="13"/>
        <v>8.1912905837237038E-2</v>
      </c>
      <c r="Q30" s="2">
        <f t="shared" si="14"/>
        <v>5.6315122763100467E-2</v>
      </c>
      <c r="R30" s="2">
        <f t="shared" si="15"/>
        <v>4.0956452918618519E-2</v>
      </c>
      <c r="S30" s="2">
        <f t="shared" si="16"/>
        <v>2.8178039608009537E-2</v>
      </c>
      <c r="T30" s="2">
        <f t="shared" si="17"/>
        <v>2.0478226459309259E-2</v>
      </c>
      <c r="U30" s="1">
        <f t="shared" si="18"/>
        <v>1.4089019804004769E-2</v>
      </c>
      <c r="V30" s="1">
        <f t="shared" si="19"/>
        <v>1.023911322965463E-2</v>
      </c>
      <c r="W30" s="1">
        <f t="shared" si="20"/>
        <v>7.0445099020023843E-3</v>
      </c>
      <c r="X30" s="1">
        <f t="shared" si="21"/>
        <v>5.1195566148273149E-3</v>
      </c>
    </row>
    <row r="31" spans="1:24">
      <c r="A31" s="4">
        <f t="shared" si="25"/>
        <v>1.016297074213333</v>
      </c>
      <c r="B31" s="10">
        <f t="shared" si="26"/>
        <v>7.0206753033350998E-3</v>
      </c>
      <c r="C31" s="1">
        <f t="shared" si="0"/>
        <v>8.402344203031447</v>
      </c>
      <c r="D31" s="1">
        <f t="shared" si="1"/>
        <v>6.110795784022871</v>
      </c>
      <c r="E31" s="1">
        <f t="shared" si="2"/>
        <v>4.2011721015157235</v>
      </c>
      <c r="F31" s="1">
        <f t="shared" si="3"/>
        <v>3.0553978920114355</v>
      </c>
      <c r="G31" s="1">
        <f t="shared" si="4"/>
        <v>2.1005860507578618</v>
      </c>
      <c r="H31" s="2">
        <f t="shared" si="5"/>
        <v>1.5276989460057178</v>
      </c>
      <c r="I31" s="1">
        <f t="shared" si="6"/>
        <v>1.0502930253789309</v>
      </c>
      <c r="J31" s="2">
        <f t="shared" si="7"/>
        <v>0.76384947300285888</v>
      </c>
      <c r="K31" s="2">
        <f t="shared" si="8"/>
        <v>0.52514651268946544</v>
      </c>
      <c r="L31" s="2">
        <f t="shared" si="9"/>
        <v>0.38192473650142944</v>
      </c>
      <c r="M31" s="20">
        <f t="shared" si="10"/>
        <v>0.26257325634473272</v>
      </c>
      <c r="N31" s="2">
        <f t="shared" si="11"/>
        <v>0.19096236825071472</v>
      </c>
      <c r="O31" s="2">
        <f t="shared" si="12"/>
        <v>0.13128662817236636</v>
      </c>
      <c r="P31" s="2">
        <f t="shared" si="13"/>
        <v>9.548118412535736E-2</v>
      </c>
      <c r="Q31" s="2">
        <f t="shared" si="14"/>
        <v>6.564331408618318E-2</v>
      </c>
      <c r="R31" s="2">
        <f t="shared" si="15"/>
        <v>4.774059206267868E-2</v>
      </c>
      <c r="S31" s="2">
        <f t="shared" si="16"/>
        <v>3.284552733912293E-2</v>
      </c>
      <c r="T31" s="2">
        <f t="shared" si="17"/>
        <v>2.387029603133934E-2</v>
      </c>
      <c r="U31" s="1">
        <f t="shared" si="18"/>
        <v>1.6422763669561465E-2</v>
      </c>
      <c r="V31" s="1">
        <f t="shared" si="19"/>
        <v>1.193514801566967E-2</v>
      </c>
      <c r="W31" s="1">
        <f t="shared" si="20"/>
        <v>8.2113818347807326E-3</v>
      </c>
      <c r="X31" s="1">
        <f t="shared" si="21"/>
        <v>5.967574007834835E-3</v>
      </c>
    </row>
    <row r="32" spans="1:24">
      <c r="A32" s="4">
        <f t="shared" si="25"/>
        <v>1.0186290469022219</v>
      </c>
      <c r="B32" s="10">
        <f t="shared" si="26"/>
        <v>8.0160562201792695E-3</v>
      </c>
      <c r="C32" s="1">
        <f t="shared" si="0"/>
        <v>9.5936160843105487</v>
      </c>
      <c r="D32" s="1">
        <f t="shared" si="1"/>
        <v>6.9771753340440359</v>
      </c>
      <c r="E32" s="1">
        <f t="shared" si="2"/>
        <v>4.7968080421552743</v>
      </c>
      <c r="F32" s="1">
        <f t="shared" si="3"/>
        <v>3.4885876670220179</v>
      </c>
      <c r="G32" s="1">
        <f t="shared" si="4"/>
        <v>2.3984040210776372</v>
      </c>
      <c r="H32" s="2">
        <f t="shared" si="5"/>
        <v>1.744293833511009</v>
      </c>
      <c r="I32" s="1">
        <f t="shared" si="6"/>
        <v>1.1992020105388186</v>
      </c>
      <c r="J32" s="2">
        <f t="shared" si="7"/>
        <v>0.87214691675550449</v>
      </c>
      <c r="K32" s="2">
        <f t="shared" si="8"/>
        <v>0.59960100526940929</v>
      </c>
      <c r="L32" s="2">
        <f t="shared" si="9"/>
        <v>0.43607345837775224</v>
      </c>
      <c r="M32" s="20">
        <f t="shared" si="10"/>
        <v>0.29980050263470465</v>
      </c>
      <c r="N32" s="2">
        <f t="shared" si="11"/>
        <v>0.21803672918887612</v>
      </c>
      <c r="O32" s="2">
        <f t="shared" si="12"/>
        <v>0.14990025131735232</v>
      </c>
      <c r="P32" s="2">
        <f t="shared" si="13"/>
        <v>0.10901836459443806</v>
      </c>
      <c r="Q32" s="2">
        <f t="shared" si="14"/>
        <v>7.4950125658676162E-2</v>
      </c>
      <c r="R32" s="2">
        <f t="shared" si="15"/>
        <v>5.450918229721903E-2</v>
      </c>
      <c r="S32" s="2">
        <f t="shared" si="16"/>
        <v>3.7502317420486687E-2</v>
      </c>
      <c r="T32" s="2">
        <f t="shared" si="17"/>
        <v>2.7254591148609515E-2</v>
      </c>
      <c r="U32" s="1">
        <f t="shared" si="18"/>
        <v>1.8751158710243344E-2</v>
      </c>
      <c r="V32" s="1">
        <f t="shared" si="19"/>
        <v>1.3627295574304758E-2</v>
      </c>
      <c r="W32" s="1">
        <f t="shared" si="20"/>
        <v>9.3755793551216719E-3</v>
      </c>
      <c r="X32" s="1">
        <f t="shared" si="21"/>
        <v>6.8136477871523788E-3</v>
      </c>
    </row>
    <row r="33" spans="1:24">
      <c r="A33" s="4">
        <f t="shared" si="25"/>
        <v>1.0209610195911107</v>
      </c>
      <c r="B33" s="10">
        <f t="shared" si="26"/>
        <v>9.0091609902854114E-3</v>
      </c>
      <c r="C33" s="1">
        <f t="shared" si="0"/>
        <v>10.78216387317358</v>
      </c>
      <c r="D33" s="1">
        <f t="shared" si="1"/>
        <v>7.8415737259444223</v>
      </c>
      <c r="E33" s="1">
        <f t="shared" si="2"/>
        <v>5.3910819365867901</v>
      </c>
      <c r="F33" s="1">
        <f t="shared" si="3"/>
        <v>3.9207868629722111</v>
      </c>
      <c r="G33" s="1">
        <f t="shared" si="4"/>
        <v>2.6955409682933951</v>
      </c>
      <c r="H33" s="2">
        <f t="shared" si="5"/>
        <v>1.9603934314861056</v>
      </c>
      <c r="I33" s="1">
        <f t="shared" si="6"/>
        <v>1.3477704841466975</v>
      </c>
      <c r="J33" s="2">
        <f t="shared" si="7"/>
        <v>0.98019671574305278</v>
      </c>
      <c r="K33" s="2">
        <f t="shared" si="8"/>
        <v>0.67388524207334877</v>
      </c>
      <c r="L33" s="2">
        <f t="shared" si="9"/>
        <v>0.49009835787152639</v>
      </c>
      <c r="M33" s="20">
        <f t="shared" si="10"/>
        <v>0.33694262103667438</v>
      </c>
      <c r="N33" s="2">
        <f t="shared" si="11"/>
        <v>0.2450491789357632</v>
      </c>
      <c r="O33" s="2">
        <f t="shared" si="12"/>
        <v>0.16847131051833719</v>
      </c>
      <c r="P33" s="2">
        <f t="shared" si="13"/>
        <v>0.1225245894678816</v>
      </c>
      <c r="Q33" s="2">
        <f t="shared" si="14"/>
        <v>8.4235655259168596E-2</v>
      </c>
      <c r="R33" s="2">
        <f t="shared" si="15"/>
        <v>6.1262294733940799E-2</v>
      </c>
      <c r="S33" s="2">
        <f t="shared" si="16"/>
        <v>4.2148458776951267E-2</v>
      </c>
      <c r="T33" s="2">
        <f t="shared" si="17"/>
        <v>3.0631147366970399E-2</v>
      </c>
      <c r="U33" s="1">
        <f t="shared" si="18"/>
        <v>2.1074229388475633E-2</v>
      </c>
      <c r="V33" s="1">
        <f t="shared" si="19"/>
        <v>1.53155736834852E-2</v>
      </c>
      <c r="W33" s="1">
        <f t="shared" si="20"/>
        <v>1.0537114694237817E-2</v>
      </c>
      <c r="X33" s="1">
        <f t="shared" si="21"/>
        <v>7.6577868417425999E-3</v>
      </c>
    </row>
    <row r="34" spans="1:24">
      <c r="A34">
        <v>1.02329299228</v>
      </c>
      <c r="B34" s="9">
        <f>LOG(A34)</f>
        <v>9.9999999996799559E-3</v>
      </c>
      <c r="C34" s="1">
        <f t="shared" si="0"/>
        <v>11.967999999616971</v>
      </c>
      <c r="D34" s="1">
        <f t="shared" si="1"/>
        <v>8.7039999997214341</v>
      </c>
      <c r="E34" s="1">
        <f t="shared" si="2"/>
        <v>5.9839999998084856</v>
      </c>
      <c r="F34" s="1">
        <f t="shared" si="3"/>
        <v>4.3519999998607171</v>
      </c>
      <c r="G34" s="1">
        <f t="shared" si="4"/>
        <v>2.9919999999042428</v>
      </c>
      <c r="H34" s="2">
        <f t="shared" si="5"/>
        <v>2.1759999999303585</v>
      </c>
      <c r="I34" s="1">
        <f t="shared" si="6"/>
        <v>1.4959999999521214</v>
      </c>
      <c r="J34" s="2">
        <f t="shared" si="7"/>
        <v>1.0879999999651793</v>
      </c>
      <c r="K34" s="2">
        <f t="shared" si="8"/>
        <v>0.7479999999760607</v>
      </c>
      <c r="L34" s="2">
        <f t="shared" si="9"/>
        <v>0.54399999998258963</v>
      </c>
      <c r="M34" s="20">
        <f t="shared" si="10"/>
        <v>0.37399999998803035</v>
      </c>
      <c r="N34" s="2">
        <f t="shared" si="11"/>
        <v>0.27199999999129482</v>
      </c>
      <c r="O34" s="2">
        <f t="shared" si="12"/>
        <v>0.18699999999401518</v>
      </c>
      <c r="P34" s="2">
        <f t="shared" si="13"/>
        <v>0.13599999999564741</v>
      </c>
      <c r="Q34" s="2">
        <f t="shared" si="14"/>
        <v>9.3499999997007588E-2</v>
      </c>
      <c r="R34" s="2">
        <f t="shared" si="15"/>
        <v>6.7999999997823704E-2</v>
      </c>
      <c r="S34" s="2">
        <f t="shared" si="16"/>
        <v>4.6783999998502704E-2</v>
      </c>
      <c r="T34" s="2">
        <f t="shared" si="17"/>
        <v>3.3999999998911852E-2</v>
      </c>
      <c r="U34" s="1">
        <f t="shared" si="18"/>
        <v>2.3391999999251352E-2</v>
      </c>
      <c r="V34" s="1">
        <f t="shared" si="19"/>
        <v>1.6999999999455926E-2</v>
      </c>
      <c r="W34" s="1">
        <f t="shared" si="20"/>
        <v>1.1695999999625676E-2</v>
      </c>
      <c r="X34" s="1">
        <f t="shared" si="21"/>
        <v>8.499999999727963E-3</v>
      </c>
    </row>
    <row r="35" spans="1:24">
      <c r="B35" s="11">
        <v>0.02</v>
      </c>
      <c r="C35" s="1">
        <f t="shared" si="0"/>
        <v>23.936</v>
      </c>
      <c r="D35" s="1">
        <f t="shared" si="1"/>
        <v>17.408000000000001</v>
      </c>
      <c r="E35" s="1">
        <f t="shared" si="2"/>
        <v>11.968</v>
      </c>
      <c r="F35" s="1">
        <f t="shared" si="3"/>
        <v>8.7040000000000006</v>
      </c>
      <c r="G35" s="1">
        <f t="shared" si="4"/>
        <v>5.984</v>
      </c>
      <c r="H35" s="2">
        <f t="shared" si="5"/>
        <v>4.3520000000000003</v>
      </c>
      <c r="I35" s="1">
        <f t="shared" si="6"/>
        <v>2.992</v>
      </c>
      <c r="J35" s="2">
        <f t="shared" si="7"/>
        <v>2.1760000000000002</v>
      </c>
      <c r="K35" s="2">
        <f t="shared" si="8"/>
        <v>1.496</v>
      </c>
      <c r="L35" s="2">
        <f t="shared" si="9"/>
        <v>1.0880000000000001</v>
      </c>
      <c r="M35" s="20">
        <f t="shared" si="10"/>
        <v>0.748</v>
      </c>
      <c r="N35" s="2">
        <f t="shared" si="11"/>
        <v>0.54400000000000004</v>
      </c>
      <c r="O35" s="2">
        <f t="shared" si="12"/>
        <v>0.374</v>
      </c>
      <c r="P35" s="2">
        <f t="shared" si="13"/>
        <v>0.27200000000000002</v>
      </c>
      <c r="Q35" s="2">
        <f t="shared" si="14"/>
        <v>0.187</v>
      </c>
      <c r="R35" s="2">
        <f t="shared" si="15"/>
        <v>0.13600000000000001</v>
      </c>
      <c r="S35" s="2">
        <f t="shared" si="16"/>
        <v>9.3567999999999998E-2</v>
      </c>
      <c r="T35" s="2">
        <f t="shared" si="17"/>
        <v>6.8000000000000005E-2</v>
      </c>
      <c r="U35" s="1">
        <f t="shared" si="18"/>
        <v>4.6783999999999999E-2</v>
      </c>
      <c r="V35" s="1">
        <f t="shared" si="19"/>
        <v>3.4000000000000002E-2</v>
      </c>
      <c r="W35" s="1">
        <f t="shared" si="20"/>
        <v>2.3392E-2</v>
      </c>
      <c r="X35" s="22">
        <f t="shared" si="21"/>
        <v>1.7000000000000001E-2</v>
      </c>
    </row>
    <row r="36" spans="1:24">
      <c r="B36" s="11">
        <v>0.03</v>
      </c>
      <c r="C36" s="1">
        <f t="shared" si="0"/>
        <v>35.903999999999996</v>
      </c>
      <c r="D36" s="1">
        <f t="shared" si="1"/>
        <v>26.111999999999998</v>
      </c>
      <c r="E36" s="1">
        <f t="shared" si="2"/>
        <v>17.951999999999998</v>
      </c>
      <c r="F36" s="1">
        <f t="shared" si="3"/>
        <v>13.055999999999999</v>
      </c>
      <c r="G36" s="1">
        <f t="shared" si="4"/>
        <v>8.9759999999999991</v>
      </c>
      <c r="H36" s="2">
        <f t="shared" si="5"/>
        <v>6.5279999999999996</v>
      </c>
      <c r="I36" s="1">
        <f t="shared" si="6"/>
        <v>4.4879999999999995</v>
      </c>
      <c r="J36" s="2">
        <f t="shared" si="7"/>
        <v>3.2639999999999998</v>
      </c>
      <c r="K36" s="2">
        <f t="shared" si="8"/>
        <v>2.2439999999999998</v>
      </c>
      <c r="L36" s="2">
        <f t="shared" si="9"/>
        <v>1.6319999999999999</v>
      </c>
      <c r="M36" s="20">
        <f t="shared" si="10"/>
        <v>1.1219999999999999</v>
      </c>
      <c r="N36" s="2">
        <f t="shared" si="11"/>
        <v>0.81599999999999995</v>
      </c>
      <c r="O36" s="2">
        <f t="shared" si="12"/>
        <v>0.56099999999999994</v>
      </c>
      <c r="P36" s="2">
        <f t="shared" si="13"/>
        <v>0.40799999999999997</v>
      </c>
      <c r="Q36" s="2">
        <f t="shared" si="14"/>
        <v>0.28049999999999997</v>
      </c>
      <c r="R36" s="2">
        <f t="shared" si="15"/>
        <v>0.20399999999999999</v>
      </c>
      <c r="S36" s="2">
        <f t="shared" si="16"/>
        <v>0.14035199999999998</v>
      </c>
      <c r="T36" s="2">
        <f t="shared" si="17"/>
        <v>0.10199999999999999</v>
      </c>
      <c r="U36" s="1">
        <f t="shared" si="18"/>
        <v>7.0175999999999988E-2</v>
      </c>
      <c r="V36" s="1">
        <f t="shared" si="19"/>
        <v>5.0999999999999997E-2</v>
      </c>
      <c r="W36" s="1">
        <f t="shared" si="20"/>
        <v>3.5087999999999994E-2</v>
      </c>
      <c r="X36" s="22">
        <f t="shared" si="21"/>
        <v>2.5499999999999998E-2</v>
      </c>
    </row>
    <row r="37" spans="1:24">
      <c r="B37" s="11">
        <v>0.04</v>
      </c>
      <c r="C37" s="1">
        <f t="shared" si="0"/>
        <v>47.872</v>
      </c>
      <c r="D37" s="1">
        <f t="shared" si="1"/>
        <v>34.816000000000003</v>
      </c>
      <c r="E37" s="1">
        <f t="shared" si="2"/>
        <v>23.936</v>
      </c>
      <c r="F37" s="1">
        <f t="shared" si="3"/>
        <v>17.408000000000001</v>
      </c>
      <c r="G37" s="1">
        <f t="shared" si="4"/>
        <v>11.968</v>
      </c>
      <c r="H37" s="2">
        <f t="shared" si="5"/>
        <v>8.7040000000000006</v>
      </c>
      <c r="I37" s="1">
        <f t="shared" si="6"/>
        <v>5.984</v>
      </c>
      <c r="J37" s="2">
        <f t="shared" si="7"/>
        <v>4.3520000000000003</v>
      </c>
      <c r="K37" s="2">
        <f t="shared" si="8"/>
        <v>2.992</v>
      </c>
      <c r="L37" s="2">
        <f t="shared" si="9"/>
        <v>2.1760000000000002</v>
      </c>
      <c r="M37" s="20">
        <f t="shared" si="10"/>
        <v>1.496</v>
      </c>
      <c r="N37" s="2">
        <f t="shared" si="11"/>
        <v>1.0880000000000001</v>
      </c>
      <c r="O37" s="2">
        <f t="shared" si="12"/>
        <v>0.748</v>
      </c>
      <c r="P37" s="2">
        <f t="shared" si="13"/>
        <v>0.54400000000000004</v>
      </c>
      <c r="Q37" s="2">
        <f t="shared" si="14"/>
        <v>0.374</v>
      </c>
      <c r="R37" s="2">
        <f t="shared" si="15"/>
        <v>0.27200000000000002</v>
      </c>
      <c r="S37" s="2">
        <f t="shared" si="16"/>
        <v>0.187136</v>
      </c>
      <c r="T37" s="2">
        <f t="shared" si="17"/>
        <v>0.13600000000000001</v>
      </c>
      <c r="U37" s="1">
        <f t="shared" si="18"/>
        <v>9.3567999999999998E-2</v>
      </c>
      <c r="V37" s="1">
        <f t="shared" si="19"/>
        <v>6.8000000000000005E-2</v>
      </c>
      <c r="W37" s="1">
        <f t="shared" si="20"/>
        <v>4.6783999999999999E-2</v>
      </c>
      <c r="X37" s="22">
        <f t="shared" si="21"/>
        <v>3.4000000000000002E-2</v>
      </c>
    </row>
    <row r="38" spans="1:24">
      <c r="A38" s="1">
        <f>(A34-A25)/(ROW(A34)-ROW(A25))</f>
        <v>2.3319726888888998E-3</v>
      </c>
      <c r="B38" s="11">
        <v>0.05</v>
      </c>
      <c r="C38" s="1">
        <f t="shared" si="0"/>
        <v>59.84</v>
      </c>
      <c r="D38" s="1">
        <f t="shared" si="1"/>
        <v>43.52</v>
      </c>
      <c r="E38" s="1">
        <f t="shared" si="2"/>
        <v>29.92</v>
      </c>
      <c r="F38" s="1">
        <f t="shared" si="3"/>
        <v>21.76</v>
      </c>
      <c r="G38" s="1">
        <f t="shared" si="4"/>
        <v>14.96</v>
      </c>
      <c r="H38" s="2">
        <f t="shared" si="5"/>
        <v>10.88</v>
      </c>
      <c r="I38" s="1">
        <f t="shared" si="6"/>
        <v>7.48</v>
      </c>
      <c r="J38" s="2">
        <f t="shared" si="7"/>
        <v>5.44</v>
      </c>
      <c r="K38" s="2">
        <f t="shared" si="8"/>
        <v>3.74</v>
      </c>
      <c r="L38" s="2">
        <f t="shared" si="9"/>
        <v>2.72</v>
      </c>
      <c r="M38" s="20">
        <f t="shared" si="10"/>
        <v>1.87</v>
      </c>
      <c r="N38" s="2">
        <f t="shared" si="11"/>
        <v>1.36</v>
      </c>
      <c r="O38" s="2">
        <f t="shared" si="12"/>
        <v>0.93500000000000005</v>
      </c>
      <c r="P38" s="2">
        <f t="shared" si="13"/>
        <v>0.68</v>
      </c>
      <c r="Q38" s="2">
        <f t="shared" si="14"/>
        <v>0.46750000000000003</v>
      </c>
      <c r="R38" s="2">
        <f t="shared" si="15"/>
        <v>0.34</v>
      </c>
      <c r="S38" s="2">
        <f t="shared" si="16"/>
        <v>0.23391999999999999</v>
      </c>
      <c r="T38" s="2">
        <f t="shared" si="17"/>
        <v>0.17</v>
      </c>
      <c r="U38" s="1">
        <f t="shared" si="18"/>
        <v>0.11695999999999999</v>
      </c>
      <c r="V38" s="1">
        <f t="shared" si="19"/>
        <v>8.5000000000000006E-2</v>
      </c>
      <c r="W38" s="1">
        <f t="shared" si="20"/>
        <v>5.8479999999999997E-2</v>
      </c>
      <c r="X38" s="22">
        <f t="shared" si="21"/>
        <v>4.2500000000000003E-2</v>
      </c>
    </row>
    <row r="39" spans="1:24">
      <c r="A39" s="1">
        <f>(A25-A16)/(ROW(A25)-ROW(A16))</f>
        <v>2.3055033999999332E-4</v>
      </c>
      <c r="B39" s="11">
        <v>0.06</v>
      </c>
      <c r="C39" s="1">
        <f t="shared" ref="C39:C43" si="27">B39*Rs*$C$6</f>
        <v>71.807999999999993</v>
      </c>
      <c r="D39" s="1">
        <f t="shared" ref="D39:D43" si="28">B39*Rs*$D$6</f>
        <v>52.223999999999997</v>
      </c>
      <c r="E39" s="1">
        <f t="shared" ref="E39:E43" si="29">B39*Rs*$E$6</f>
        <v>35.903999999999996</v>
      </c>
      <c r="F39" s="1">
        <f t="shared" ref="F39:F43" si="30">B39*Rs*$F$6</f>
        <v>26.111999999999998</v>
      </c>
      <c r="G39" s="1">
        <f t="shared" ref="G39:G43" si="31">B39*Rs*$G$6</f>
        <v>17.951999999999998</v>
      </c>
      <c r="H39" s="2">
        <f t="shared" ref="H39:H43" si="32">B39*Rs*$H$6</f>
        <v>13.055999999999999</v>
      </c>
      <c r="I39" s="1">
        <f t="shared" ref="I39:I43" si="33">B39*Rs*$I$6</f>
        <v>8.9759999999999991</v>
      </c>
      <c r="J39" s="2">
        <f t="shared" ref="J39:J43" si="34">B39*Rs*$J$6</f>
        <v>6.5279999999999996</v>
      </c>
      <c r="K39" s="2">
        <f t="shared" ref="K39:K43" si="35">B39*Rs*$K$6</f>
        <v>4.4879999999999995</v>
      </c>
      <c r="L39" s="2">
        <f t="shared" ref="L39:L43" si="36">B39*Rs*$L$6</f>
        <v>3.2639999999999998</v>
      </c>
      <c r="M39" s="20">
        <f t="shared" ref="M39:M43" si="37">B39*Rs*$M$6</f>
        <v>2.2439999999999998</v>
      </c>
      <c r="N39" s="2">
        <f t="shared" ref="N39:N43" si="38">B39*Rs*$N$6</f>
        <v>1.6319999999999999</v>
      </c>
      <c r="O39" s="2">
        <f t="shared" ref="O39:O43" si="39">B39*Rs*$O$6</f>
        <v>1.1219999999999999</v>
      </c>
      <c r="P39" s="2">
        <f t="shared" ref="P39:P43" si="40">B39*Rs*$P$6</f>
        <v>0.81599999999999995</v>
      </c>
      <c r="Q39" s="2">
        <f t="shared" ref="Q39:Q43" si="41">B39*Rs*$Q$6</f>
        <v>0.56099999999999994</v>
      </c>
      <c r="R39" s="2">
        <f t="shared" ref="R39:R43" si="42">B39*Rs*$R$6</f>
        <v>0.40799999999999997</v>
      </c>
      <c r="S39" s="2">
        <f t="shared" ref="S39:S43" si="43">B39*Rs*$S$6</f>
        <v>0.28070399999999995</v>
      </c>
      <c r="T39" s="2">
        <f t="shared" ref="T39:T43" si="44">B39*Rs*$T$6</f>
        <v>0.20399999999999999</v>
      </c>
      <c r="U39" s="1">
        <f t="shared" ref="U39:U43" si="45">B39*Rs*$U$6</f>
        <v>0.14035199999999998</v>
      </c>
      <c r="V39" s="1">
        <f t="shared" ref="V39:V43" si="46">B39*Rs*$V$6</f>
        <v>0.10199999999999999</v>
      </c>
      <c r="W39" s="1">
        <f t="shared" ref="W39:W43" si="47">B39*Rs*$W$6</f>
        <v>7.0175999999999988E-2</v>
      </c>
      <c r="X39" s="22">
        <f t="shared" ref="X39:X43" si="48">B39*Rs*$X$6</f>
        <v>5.0999999999999997E-2</v>
      </c>
    </row>
    <row r="40" spans="1:24">
      <c r="A40">
        <f>(A16-A7)/(ROW(A16)-ROW(A7))</f>
        <v>2.3028766666661265E-5</v>
      </c>
      <c r="B40" s="11">
        <v>7.0000000000000007E-2</v>
      </c>
      <c r="C40" s="1">
        <f t="shared" si="27"/>
        <v>83.77600000000001</v>
      </c>
      <c r="D40" s="1">
        <f t="shared" si="28"/>
        <v>60.928000000000004</v>
      </c>
      <c r="E40" s="1">
        <f t="shared" si="29"/>
        <v>41.888000000000005</v>
      </c>
      <c r="F40" s="1">
        <f t="shared" si="30"/>
        <v>30.464000000000002</v>
      </c>
      <c r="G40" s="1">
        <f t="shared" si="31"/>
        <v>20.944000000000003</v>
      </c>
      <c r="H40" s="2">
        <f t="shared" si="32"/>
        <v>15.232000000000001</v>
      </c>
      <c r="I40" s="1">
        <f t="shared" si="33"/>
        <v>10.472000000000001</v>
      </c>
      <c r="J40" s="2">
        <f t="shared" si="34"/>
        <v>7.6160000000000005</v>
      </c>
      <c r="K40" s="2">
        <f t="shared" si="35"/>
        <v>5.2360000000000007</v>
      </c>
      <c r="L40" s="2">
        <f t="shared" si="36"/>
        <v>3.8080000000000003</v>
      </c>
      <c r="M40" s="20">
        <f t="shared" si="37"/>
        <v>2.6180000000000003</v>
      </c>
      <c r="N40" s="2">
        <f t="shared" si="38"/>
        <v>1.9040000000000001</v>
      </c>
      <c r="O40" s="2">
        <f t="shared" si="39"/>
        <v>1.3090000000000002</v>
      </c>
      <c r="P40" s="2">
        <f t="shared" si="40"/>
        <v>0.95200000000000007</v>
      </c>
      <c r="Q40" s="2">
        <f t="shared" si="41"/>
        <v>0.65450000000000008</v>
      </c>
      <c r="R40" s="2">
        <f t="shared" si="42"/>
        <v>0.47600000000000003</v>
      </c>
      <c r="S40" s="2">
        <f t="shared" si="43"/>
        <v>0.327488</v>
      </c>
      <c r="T40" s="2">
        <f t="shared" si="44"/>
        <v>0.23800000000000002</v>
      </c>
      <c r="U40" s="1">
        <f t="shared" si="45"/>
        <v>0.163744</v>
      </c>
      <c r="V40" s="1">
        <f t="shared" si="46"/>
        <v>0.11900000000000001</v>
      </c>
      <c r="W40" s="1">
        <f t="shared" si="47"/>
        <v>8.1872E-2</v>
      </c>
      <c r="X40" s="22">
        <f t="shared" si="48"/>
        <v>5.9500000000000004E-2</v>
      </c>
    </row>
    <row r="41" spans="1:24">
      <c r="B41" s="11">
        <v>0.08</v>
      </c>
      <c r="C41" s="1">
        <f t="shared" si="27"/>
        <v>95.744</v>
      </c>
      <c r="D41" s="1">
        <f t="shared" si="28"/>
        <v>69.632000000000005</v>
      </c>
      <c r="E41" s="1">
        <f t="shared" si="29"/>
        <v>47.872</v>
      </c>
      <c r="F41" s="1">
        <f t="shared" si="30"/>
        <v>34.816000000000003</v>
      </c>
      <c r="G41" s="1">
        <f t="shared" si="31"/>
        <v>23.936</v>
      </c>
      <c r="H41" s="2">
        <f t="shared" si="32"/>
        <v>17.408000000000001</v>
      </c>
      <c r="I41" s="1">
        <f t="shared" si="33"/>
        <v>11.968</v>
      </c>
      <c r="J41" s="2">
        <f t="shared" si="34"/>
        <v>8.7040000000000006</v>
      </c>
      <c r="K41" s="2">
        <f t="shared" si="35"/>
        <v>5.984</v>
      </c>
      <c r="L41" s="2">
        <f t="shared" si="36"/>
        <v>4.3520000000000003</v>
      </c>
      <c r="M41" s="20">
        <f t="shared" si="37"/>
        <v>2.992</v>
      </c>
      <c r="N41" s="2">
        <f t="shared" si="38"/>
        <v>2.1760000000000002</v>
      </c>
      <c r="O41" s="2">
        <f t="shared" si="39"/>
        <v>1.496</v>
      </c>
      <c r="P41" s="2">
        <f t="shared" si="40"/>
        <v>1.0880000000000001</v>
      </c>
      <c r="Q41" s="2">
        <f t="shared" si="41"/>
        <v>0.748</v>
      </c>
      <c r="R41" s="2">
        <f t="shared" si="42"/>
        <v>0.54400000000000004</v>
      </c>
      <c r="S41" s="2">
        <f t="shared" si="43"/>
        <v>0.37427199999999999</v>
      </c>
      <c r="T41" s="2">
        <f t="shared" si="44"/>
        <v>0.27200000000000002</v>
      </c>
      <c r="U41" s="1">
        <f t="shared" si="45"/>
        <v>0.187136</v>
      </c>
      <c r="V41" s="1">
        <f t="shared" si="46"/>
        <v>0.13600000000000001</v>
      </c>
      <c r="W41" s="1">
        <f t="shared" si="47"/>
        <v>9.3567999999999998E-2</v>
      </c>
      <c r="X41" s="22">
        <f t="shared" si="48"/>
        <v>6.8000000000000005E-2</v>
      </c>
    </row>
    <row r="42" spans="1:24">
      <c r="B42" s="11">
        <v>0.09</v>
      </c>
      <c r="C42" s="1">
        <f t="shared" si="27"/>
        <v>107.712</v>
      </c>
      <c r="D42" s="1">
        <f t="shared" si="28"/>
        <v>78.335999999999999</v>
      </c>
      <c r="E42" s="1">
        <f t="shared" si="29"/>
        <v>53.856000000000002</v>
      </c>
      <c r="F42" s="1">
        <f t="shared" si="30"/>
        <v>39.167999999999999</v>
      </c>
      <c r="G42" s="1">
        <f t="shared" si="31"/>
        <v>26.928000000000001</v>
      </c>
      <c r="H42" s="2">
        <f t="shared" si="32"/>
        <v>19.584</v>
      </c>
      <c r="I42" s="1">
        <f t="shared" si="33"/>
        <v>13.464</v>
      </c>
      <c r="J42" s="2">
        <f t="shared" si="34"/>
        <v>9.7919999999999998</v>
      </c>
      <c r="K42" s="2">
        <f t="shared" si="35"/>
        <v>6.7320000000000002</v>
      </c>
      <c r="L42" s="2">
        <f t="shared" si="36"/>
        <v>4.8959999999999999</v>
      </c>
      <c r="M42" s="20">
        <f t="shared" si="37"/>
        <v>3.3660000000000001</v>
      </c>
      <c r="N42" s="2">
        <f t="shared" si="38"/>
        <v>2.448</v>
      </c>
      <c r="O42" s="2">
        <f t="shared" si="39"/>
        <v>1.6830000000000001</v>
      </c>
      <c r="P42" s="2">
        <f t="shared" si="40"/>
        <v>1.224</v>
      </c>
      <c r="Q42" s="2">
        <f t="shared" si="41"/>
        <v>0.84150000000000003</v>
      </c>
      <c r="R42" s="2">
        <f t="shared" si="42"/>
        <v>0.61199999999999999</v>
      </c>
      <c r="S42" s="2">
        <f t="shared" si="43"/>
        <v>0.42105599999999999</v>
      </c>
      <c r="T42" s="2">
        <f t="shared" si="44"/>
        <v>0.30599999999999999</v>
      </c>
      <c r="U42" s="1">
        <f t="shared" si="45"/>
        <v>0.21052799999999999</v>
      </c>
      <c r="V42" s="1">
        <f t="shared" si="46"/>
        <v>0.153</v>
      </c>
      <c r="W42" s="1">
        <f t="shared" si="47"/>
        <v>0.105264</v>
      </c>
      <c r="X42" s="22">
        <f t="shared" si="48"/>
        <v>7.6499999999999999E-2</v>
      </c>
    </row>
    <row r="43" spans="1:24" ht="15.75" thickBot="1">
      <c r="B43" s="11">
        <v>0.1</v>
      </c>
      <c r="C43" s="1">
        <f t="shared" si="27"/>
        <v>119.68</v>
      </c>
      <c r="D43" s="1">
        <f t="shared" si="28"/>
        <v>87.04</v>
      </c>
      <c r="E43" s="1">
        <f t="shared" si="29"/>
        <v>59.84</v>
      </c>
      <c r="F43" s="1">
        <f t="shared" si="30"/>
        <v>43.52</v>
      </c>
      <c r="G43" s="1">
        <f t="shared" si="31"/>
        <v>29.92</v>
      </c>
      <c r="H43" s="2">
        <f t="shared" si="32"/>
        <v>21.76</v>
      </c>
      <c r="I43" s="1">
        <f t="shared" si="33"/>
        <v>14.96</v>
      </c>
      <c r="J43" s="2">
        <f t="shared" si="34"/>
        <v>10.88</v>
      </c>
      <c r="K43" s="2">
        <f t="shared" si="35"/>
        <v>7.48</v>
      </c>
      <c r="L43" s="2">
        <f t="shared" si="36"/>
        <v>5.44</v>
      </c>
      <c r="M43" s="21">
        <f t="shared" si="37"/>
        <v>3.74</v>
      </c>
      <c r="N43" s="2">
        <f t="shared" si="38"/>
        <v>2.72</v>
      </c>
      <c r="O43" s="2">
        <f t="shared" si="39"/>
        <v>1.87</v>
      </c>
      <c r="P43" s="2">
        <f t="shared" si="40"/>
        <v>1.36</v>
      </c>
      <c r="Q43" s="2">
        <f t="shared" si="41"/>
        <v>0.93500000000000005</v>
      </c>
      <c r="R43" s="2">
        <f t="shared" si="42"/>
        <v>0.68</v>
      </c>
      <c r="S43" s="2">
        <f t="shared" si="43"/>
        <v>0.46783999999999998</v>
      </c>
      <c r="T43" s="2">
        <f t="shared" si="44"/>
        <v>0.34</v>
      </c>
      <c r="U43" s="1">
        <f t="shared" si="45"/>
        <v>0.23391999999999999</v>
      </c>
      <c r="V43" s="1">
        <f t="shared" si="46"/>
        <v>0.17</v>
      </c>
      <c r="W43" s="1">
        <f t="shared" si="47"/>
        <v>0.11695999999999999</v>
      </c>
      <c r="X43" s="22">
        <f t="shared" si="48"/>
        <v>8.5000000000000006E-2</v>
      </c>
    </row>
    <row r="44" spans="1:24">
      <c r="B44" s="34"/>
      <c r="C44" s="1"/>
      <c r="D44" s="1"/>
      <c r="E44" s="1"/>
      <c r="F44" s="1"/>
      <c r="G44" s="1"/>
      <c r="H44" s="2"/>
      <c r="I44" s="1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1"/>
      <c r="V44" s="1"/>
      <c r="W44" s="1"/>
      <c r="X44" s="22"/>
    </row>
    <row r="45" spans="1:24">
      <c r="B45" s="34"/>
      <c r="C45" s="1"/>
      <c r="D45" s="1"/>
      <c r="E45" s="1"/>
      <c r="F45" s="1"/>
      <c r="G45" s="1"/>
      <c r="H45" s="2"/>
      <c r="I45" s="1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1"/>
      <c r="V45" s="1"/>
      <c r="W45" s="1"/>
      <c r="X45" s="22"/>
    </row>
    <row r="46" spans="1:24">
      <c r="B46" s="34"/>
      <c r="C46" s="1"/>
      <c r="D46" s="31"/>
      <c r="E46" s="31"/>
      <c r="F46" s="1"/>
      <c r="G46" s="1"/>
      <c r="H46" s="2"/>
      <c r="I46" s="1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1"/>
      <c r="V46" s="1"/>
      <c r="W46" s="1"/>
      <c r="X46" s="22"/>
    </row>
    <row r="47" spans="1:24">
      <c r="B47" s="34"/>
      <c r="C47" s="1"/>
      <c r="D47" s="1"/>
      <c r="E47" s="1"/>
      <c r="F47" s="1"/>
      <c r="G47" s="1"/>
      <c r="H47" s="2"/>
      <c r="I47" s="1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1"/>
      <c r="V47" s="1"/>
      <c r="W47" s="1"/>
      <c r="X47" s="22"/>
    </row>
    <row r="48" spans="1:24">
      <c r="B48" s="34"/>
      <c r="C48" s="1"/>
      <c r="D48" s="1"/>
      <c r="E48" s="1"/>
      <c r="F48" s="1"/>
      <c r="G48" s="1"/>
      <c r="H48" s="2"/>
      <c r="I48" s="1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1"/>
      <c r="V48" s="1"/>
      <c r="W48" s="1"/>
      <c r="X48" s="22"/>
    </row>
    <row r="49" spans="2:27">
      <c r="B49" s="34"/>
      <c r="C49" s="1"/>
      <c r="D49" s="1"/>
      <c r="E49" s="1"/>
      <c r="F49" s="1"/>
      <c r="G49" s="1"/>
      <c r="H49" s="2"/>
      <c r="I49" s="1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1"/>
      <c r="V49" s="1"/>
      <c r="W49" s="1"/>
      <c r="X49" s="22"/>
    </row>
    <row r="50" spans="2:27">
      <c r="B50" s="34"/>
      <c r="C50" s="1"/>
      <c r="D50" s="1"/>
      <c r="E50" s="1"/>
      <c r="F50" s="1"/>
      <c r="G50" s="1"/>
      <c r="H50" s="2"/>
      <c r="I50" s="1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1"/>
      <c r="V50" s="1"/>
      <c r="W50" s="1"/>
      <c r="X50" s="22"/>
    </row>
    <row r="51" spans="2:27">
      <c r="B51" s="34"/>
      <c r="C51" s="1"/>
      <c r="D51" s="1"/>
      <c r="E51" s="1"/>
      <c r="F51" s="1"/>
      <c r="G51" s="1"/>
      <c r="H51" s="2"/>
      <c r="I51" s="1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1"/>
      <c r="V51" s="1"/>
      <c r="W51" s="1"/>
      <c r="X51" s="22"/>
    </row>
    <row r="52" spans="2:27">
      <c r="B52" s="34"/>
      <c r="C52" s="1"/>
      <c r="D52" s="1"/>
      <c r="E52" s="1"/>
      <c r="F52" s="1"/>
      <c r="G52" s="1"/>
      <c r="H52" s="2"/>
      <c r="I52" s="1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1"/>
      <c r="V52" s="1"/>
      <c r="W52" s="1"/>
      <c r="X52" s="22"/>
      <c r="Y52" s="34"/>
      <c r="Z52" s="34"/>
      <c r="AA52" s="34"/>
    </row>
    <row r="53" spans="2:27" ht="15.75" customHeight="1">
      <c r="B53" s="34"/>
      <c r="C53" s="32"/>
      <c r="D53" s="32"/>
      <c r="E53" s="32"/>
      <c r="F53" s="32"/>
      <c r="G53" s="32"/>
      <c r="H53" s="32"/>
      <c r="I53" s="32"/>
      <c r="J53" s="32"/>
      <c r="K53" s="32"/>
      <c r="L53" s="32"/>
      <c r="M53" s="32"/>
      <c r="N53" s="32"/>
      <c r="O53" s="32"/>
      <c r="P53" s="32"/>
      <c r="Q53" s="32"/>
      <c r="R53" s="32"/>
      <c r="S53" s="32"/>
      <c r="T53" s="32"/>
      <c r="U53" s="32"/>
      <c r="V53" s="32"/>
      <c r="W53" s="32"/>
      <c r="X53" s="33"/>
      <c r="Y53" s="34"/>
      <c r="Z53" s="34"/>
      <c r="AA53" s="34"/>
    </row>
    <row r="54" spans="2:27">
      <c r="B54" s="34"/>
      <c r="C54" s="32"/>
      <c r="D54" s="32"/>
      <c r="E54" s="32"/>
      <c r="F54" s="32"/>
      <c r="G54" s="32"/>
      <c r="H54" s="32"/>
      <c r="I54" s="32"/>
      <c r="J54" s="32"/>
      <c r="K54" s="32"/>
      <c r="L54" s="32"/>
      <c r="M54" s="32"/>
      <c r="N54" s="32"/>
      <c r="O54" s="32"/>
      <c r="P54" s="32"/>
      <c r="Q54" s="32"/>
      <c r="R54" s="32"/>
      <c r="S54" s="32"/>
      <c r="T54" s="32"/>
      <c r="U54" s="32"/>
      <c r="V54" s="32"/>
      <c r="W54" s="32"/>
      <c r="X54" s="33"/>
      <c r="Y54" s="34"/>
      <c r="Z54" s="34"/>
      <c r="AA54" s="34"/>
    </row>
    <row r="55" spans="2:27">
      <c r="B55" s="34"/>
      <c r="C55" s="32"/>
      <c r="D55" s="32"/>
      <c r="E55" s="32"/>
      <c r="F55" s="32"/>
      <c r="G55" s="32"/>
      <c r="H55" s="32"/>
      <c r="I55" s="32"/>
      <c r="J55" s="32"/>
      <c r="K55" s="32"/>
      <c r="L55" s="32"/>
      <c r="M55" s="32"/>
      <c r="N55" s="32"/>
      <c r="O55" s="32"/>
      <c r="P55" s="32"/>
      <c r="Q55" s="32"/>
      <c r="R55" s="32"/>
      <c r="S55" s="32"/>
      <c r="T55" s="32"/>
      <c r="U55" s="32"/>
      <c r="V55" s="32"/>
      <c r="W55" s="32"/>
      <c r="X55" s="33"/>
      <c r="Y55" s="34"/>
      <c r="Z55" s="34"/>
      <c r="AA55" s="34"/>
    </row>
    <row r="56" spans="2:27">
      <c r="B56" s="34"/>
      <c r="C56" s="32"/>
      <c r="D56" s="32"/>
      <c r="E56" s="32"/>
      <c r="F56" s="32"/>
      <c r="G56" s="32"/>
      <c r="H56" s="32"/>
      <c r="I56" s="32"/>
      <c r="J56" s="32"/>
      <c r="K56" s="32"/>
      <c r="L56" s="32"/>
      <c r="M56" s="32"/>
      <c r="N56" s="32"/>
      <c r="O56" s="32"/>
      <c r="P56" s="32"/>
      <c r="Q56" s="32"/>
      <c r="R56" s="32"/>
      <c r="S56" s="32"/>
      <c r="T56" s="32"/>
      <c r="U56" s="32"/>
      <c r="V56" s="32"/>
      <c r="W56" s="32"/>
      <c r="X56" s="33"/>
      <c r="Y56" s="23"/>
      <c r="Z56" s="23"/>
    </row>
    <row r="57" spans="2:27">
      <c r="B57" s="34"/>
      <c r="C57" s="32"/>
      <c r="D57" s="32"/>
      <c r="E57" s="32"/>
      <c r="F57" s="32"/>
      <c r="G57" s="32"/>
      <c r="H57" s="32"/>
      <c r="I57" s="32"/>
      <c r="J57" s="32"/>
      <c r="K57" s="32"/>
      <c r="L57" s="32"/>
      <c r="M57" s="32"/>
      <c r="N57" s="32"/>
      <c r="O57" s="32"/>
      <c r="P57" s="32"/>
      <c r="Q57" s="32"/>
      <c r="R57" s="32"/>
      <c r="S57" s="32"/>
      <c r="T57" s="32"/>
      <c r="U57" s="32"/>
      <c r="V57" s="32"/>
      <c r="W57" s="32"/>
      <c r="X57" s="32"/>
      <c r="Y57" s="23"/>
      <c r="Z57" s="23"/>
    </row>
    <row r="58" spans="2:27">
      <c r="B58" s="34"/>
      <c r="C58" s="32"/>
      <c r="D58" s="32"/>
      <c r="E58" s="32"/>
      <c r="F58" s="32"/>
      <c r="G58" s="32"/>
      <c r="H58" s="32"/>
      <c r="I58" s="32"/>
      <c r="J58" s="32"/>
      <c r="K58" s="32"/>
      <c r="L58" s="32"/>
      <c r="M58" s="32"/>
      <c r="N58" s="32"/>
      <c r="O58" s="32"/>
      <c r="P58" s="32"/>
      <c r="Q58" s="32"/>
      <c r="R58" s="32"/>
      <c r="S58" s="32"/>
      <c r="T58" s="32"/>
      <c r="U58" s="32"/>
      <c r="V58" s="32"/>
      <c r="W58" s="32"/>
      <c r="X58" s="32"/>
      <c r="Y58" s="23"/>
      <c r="Z58" s="23"/>
    </row>
    <row r="59" spans="2:27">
      <c r="B59" s="34"/>
      <c r="C59" s="32"/>
      <c r="D59" s="32"/>
      <c r="E59" s="32"/>
      <c r="F59" s="32"/>
      <c r="G59" s="32"/>
      <c r="H59" s="32"/>
      <c r="I59" s="32"/>
      <c r="J59" s="32"/>
      <c r="K59" s="32"/>
      <c r="L59" s="32"/>
      <c r="M59" s="32"/>
      <c r="N59" s="32"/>
      <c r="O59" s="32"/>
      <c r="P59" s="32"/>
      <c r="Q59" s="32"/>
      <c r="R59" s="32"/>
      <c r="S59" s="32"/>
      <c r="T59" s="32"/>
      <c r="U59" s="32"/>
      <c r="V59" s="32"/>
      <c r="W59" s="32"/>
      <c r="X59" s="32"/>
      <c r="Y59" s="23"/>
      <c r="Z59" s="23"/>
    </row>
    <row r="60" spans="2:27">
      <c r="B60" s="34"/>
      <c r="C60" s="32"/>
      <c r="D60" s="32"/>
      <c r="E60" s="32"/>
      <c r="F60" s="32"/>
      <c r="G60" s="32"/>
      <c r="H60" s="32"/>
      <c r="I60" s="32"/>
      <c r="J60" s="32"/>
      <c r="K60" s="32"/>
      <c r="L60" s="32"/>
      <c r="M60" s="32"/>
      <c r="N60" s="32"/>
      <c r="O60" s="32"/>
      <c r="P60" s="32"/>
      <c r="Q60" s="32"/>
      <c r="R60" s="32"/>
      <c r="S60" s="32"/>
      <c r="T60" s="32"/>
      <c r="U60" s="32"/>
      <c r="V60" s="32"/>
      <c r="W60" s="32"/>
      <c r="X60" s="32"/>
      <c r="Y60" s="23"/>
      <c r="Z60" s="23"/>
    </row>
    <row r="61" spans="2:27">
      <c r="B61" s="34"/>
      <c r="C61" s="32"/>
      <c r="D61" s="32"/>
      <c r="E61" s="32"/>
      <c r="F61" s="32"/>
      <c r="G61" s="32"/>
      <c r="H61" s="32"/>
      <c r="I61" s="32"/>
      <c r="J61" s="32"/>
      <c r="K61" s="32"/>
      <c r="L61" s="32"/>
      <c r="M61" s="32"/>
      <c r="N61" s="32"/>
      <c r="O61" s="32"/>
      <c r="P61" s="32"/>
      <c r="Q61" s="32"/>
      <c r="R61" s="32"/>
      <c r="S61" s="32"/>
      <c r="T61" s="32"/>
      <c r="U61" s="32"/>
      <c r="V61" s="32"/>
      <c r="W61" s="32"/>
      <c r="X61" s="32"/>
      <c r="Y61" s="23"/>
      <c r="Z61" s="23"/>
    </row>
    <row r="62" spans="2:27">
      <c r="B62" s="34"/>
      <c r="C62" s="32"/>
      <c r="D62" s="32"/>
      <c r="E62" s="32"/>
      <c r="F62" s="32"/>
      <c r="G62" s="32"/>
      <c r="H62" s="32"/>
      <c r="I62" s="32"/>
      <c r="J62" s="32"/>
      <c r="K62" s="32"/>
      <c r="L62" s="32"/>
      <c r="M62" s="32"/>
      <c r="N62" s="32"/>
      <c r="O62" s="32"/>
      <c r="P62" s="32"/>
      <c r="Q62" s="32"/>
      <c r="R62" s="32"/>
      <c r="S62" s="32"/>
      <c r="T62" s="32"/>
      <c r="U62" s="32"/>
      <c r="V62" s="32"/>
      <c r="W62" s="32"/>
      <c r="X62" s="32"/>
      <c r="Y62" s="23"/>
      <c r="Z62" s="23"/>
    </row>
    <row r="63" spans="2:27">
      <c r="B63" s="34"/>
      <c r="C63" s="32"/>
      <c r="D63" s="32"/>
      <c r="E63" s="32"/>
      <c r="F63" s="32"/>
      <c r="G63" s="32"/>
      <c r="H63" s="32"/>
      <c r="I63" s="32"/>
      <c r="J63" s="32"/>
      <c r="K63" s="32"/>
      <c r="L63" s="32"/>
      <c r="M63" s="32"/>
      <c r="N63" s="32"/>
      <c r="O63" s="32"/>
      <c r="P63" s="32"/>
      <c r="Q63" s="32"/>
      <c r="R63" s="32"/>
      <c r="S63" s="32"/>
      <c r="T63" s="32"/>
      <c r="U63" s="32"/>
      <c r="V63" s="32"/>
      <c r="W63" s="32"/>
      <c r="X63" s="32"/>
      <c r="Y63" s="23"/>
      <c r="Z63" s="23"/>
    </row>
    <row r="64" spans="2:27">
      <c r="B64" s="34"/>
      <c r="C64" s="32"/>
      <c r="D64" s="32"/>
      <c r="E64" s="32"/>
      <c r="F64" s="32"/>
      <c r="G64" s="32"/>
      <c r="H64" s="32"/>
      <c r="I64" s="32"/>
      <c r="J64" s="32"/>
      <c r="K64" s="32"/>
      <c r="L64" s="32"/>
      <c r="M64" s="32"/>
      <c r="N64" s="32"/>
      <c r="O64" s="32"/>
      <c r="P64" s="32"/>
      <c r="Q64" s="32"/>
      <c r="R64" s="32"/>
      <c r="S64" s="32"/>
      <c r="T64" s="32"/>
      <c r="U64" s="32"/>
      <c r="V64" s="32"/>
      <c r="W64" s="32"/>
      <c r="X64" s="32"/>
      <c r="Y64" s="23"/>
      <c r="Z64" s="23"/>
    </row>
    <row r="65" spans="2:26">
      <c r="B65" s="34"/>
      <c r="C65" s="32"/>
      <c r="D65" s="32"/>
      <c r="E65" s="32"/>
      <c r="F65" s="32"/>
      <c r="G65" s="32"/>
      <c r="H65" s="32"/>
      <c r="I65" s="32"/>
      <c r="J65" s="32"/>
      <c r="K65" s="32"/>
      <c r="L65" s="32"/>
      <c r="M65" s="32"/>
      <c r="N65" s="32"/>
      <c r="O65" s="32"/>
      <c r="P65" s="32"/>
      <c r="Q65" s="32"/>
      <c r="R65" s="32"/>
      <c r="S65" s="32"/>
      <c r="T65" s="32"/>
      <c r="U65" s="32"/>
      <c r="V65" s="32"/>
      <c r="W65" s="32"/>
      <c r="X65" s="32"/>
      <c r="Y65" s="23"/>
      <c r="Z65" s="23"/>
    </row>
    <row r="66" spans="2:26">
      <c r="B66" s="34"/>
      <c r="C66" s="32"/>
      <c r="D66" s="32"/>
      <c r="E66" s="32"/>
      <c r="F66" s="32"/>
      <c r="G66" s="32"/>
      <c r="H66" s="32"/>
      <c r="I66" s="32"/>
      <c r="J66" s="32"/>
      <c r="K66" s="32"/>
      <c r="L66" s="32"/>
      <c r="M66" s="32"/>
      <c r="N66" s="32"/>
      <c r="O66" s="32"/>
      <c r="P66" s="32"/>
      <c r="Q66" s="32"/>
      <c r="R66" s="32"/>
      <c r="S66" s="32"/>
      <c r="T66" s="32"/>
      <c r="U66" s="32"/>
      <c r="V66" s="32"/>
      <c r="W66" s="32"/>
      <c r="X66" s="32"/>
      <c r="Y66" s="23"/>
      <c r="Z66" s="23"/>
    </row>
    <row r="67" spans="2:26">
      <c r="B67" s="34"/>
      <c r="C67" s="32"/>
      <c r="D67" s="32"/>
      <c r="E67" s="32"/>
      <c r="F67" s="32"/>
      <c r="G67" s="32"/>
      <c r="H67" s="32"/>
      <c r="I67" s="32"/>
      <c r="J67" s="32"/>
      <c r="K67" s="32"/>
      <c r="L67" s="32"/>
      <c r="M67" s="32"/>
      <c r="N67" s="32"/>
      <c r="O67" s="32"/>
      <c r="P67" s="32"/>
      <c r="Q67" s="32"/>
      <c r="R67" s="32"/>
      <c r="S67" s="32"/>
      <c r="T67" s="32"/>
      <c r="U67" s="32"/>
      <c r="V67" s="32"/>
      <c r="W67" s="32"/>
      <c r="X67" s="32"/>
      <c r="Y67" s="23"/>
      <c r="Z67" s="23"/>
    </row>
    <row r="68" spans="2:26">
      <c r="B68" s="34"/>
      <c r="C68" s="32"/>
      <c r="D68" s="32"/>
      <c r="E68" s="32"/>
      <c r="F68" s="32"/>
      <c r="G68" s="32"/>
      <c r="H68" s="32"/>
      <c r="I68" s="32"/>
      <c r="J68" s="32"/>
      <c r="K68" s="32"/>
      <c r="L68" s="32"/>
      <c r="M68" s="32"/>
      <c r="N68" s="32"/>
      <c r="O68" s="32"/>
      <c r="P68" s="32"/>
      <c r="Q68" s="32"/>
      <c r="R68" s="32"/>
      <c r="S68" s="32"/>
      <c r="T68" s="32"/>
      <c r="U68" s="32"/>
      <c r="V68" s="32"/>
      <c r="W68" s="32"/>
      <c r="X68" s="32"/>
      <c r="Y68" s="23"/>
      <c r="Z68" s="23"/>
    </row>
    <row r="69" spans="2:26">
      <c r="B69" s="34"/>
      <c r="C69" s="32"/>
      <c r="D69" s="32"/>
      <c r="E69" s="32"/>
      <c r="F69" s="32"/>
      <c r="G69" s="32"/>
      <c r="H69" s="32"/>
      <c r="I69" s="32"/>
      <c r="J69" s="32"/>
      <c r="K69" s="32"/>
      <c r="L69" s="32"/>
      <c r="M69" s="32"/>
      <c r="N69" s="32"/>
      <c r="O69" s="32"/>
      <c r="P69" s="32"/>
      <c r="Q69" s="32"/>
      <c r="R69" s="32"/>
      <c r="S69" s="32"/>
      <c r="T69" s="32"/>
      <c r="U69" s="32"/>
      <c r="V69" s="32"/>
      <c r="W69" s="32"/>
      <c r="X69" s="32"/>
      <c r="Y69" s="23"/>
      <c r="Z69" s="23"/>
    </row>
    <row r="70" spans="2:26">
      <c r="B70" s="34"/>
      <c r="C70" s="32"/>
      <c r="D70" s="32"/>
      <c r="E70" s="32"/>
      <c r="F70" s="32"/>
      <c r="G70" s="32"/>
      <c r="H70" s="32"/>
      <c r="I70" s="32"/>
      <c r="J70" s="32"/>
      <c r="K70" s="32"/>
      <c r="L70" s="32"/>
      <c r="M70" s="32"/>
      <c r="N70" s="32"/>
      <c r="O70" s="32"/>
      <c r="P70" s="32"/>
      <c r="Q70" s="32"/>
      <c r="R70" s="32"/>
      <c r="S70" s="32"/>
      <c r="T70" s="32"/>
      <c r="U70" s="32"/>
      <c r="V70" s="32"/>
      <c r="W70" s="32"/>
      <c r="X70" s="32"/>
      <c r="Y70" s="23"/>
      <c r="Z70" s="23"/>
    </row>
    <row r="71" spans="2:26">
      <c r="B71" s="34"/>
      <c r="C71" s="23"/>
      <c r="D71" s="23"/>
      <c r="E71" s="23"/>
      <c r="F71" s="23"/>
      <c r="G71" s="23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3"/>
      <c r="Y71" s="23"/>
      <c r="Z71" s="23"/>
    </row>
    <row r="72" spans="2:26">
      <c r="B72" s="34"/>
      <c r="C72" s="23"/>
      <c r="D72" s="23"/>
      <c r="E72" s="23"/>
      <c r="F72" s="23"/>
      <c r="G72" s="23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3"/>
      <c r="Y72" s="23"/>
      <c r="Z72" s="23"/>
    </row>
    <row r="73" spans="2:26">
      <c r="B73" s="34"/>
      <c r="C73" s="23"/>
      <c r="D73" s="23"/>
      <c r="E73" s="23"/>
      <c r="F73" s="23"/>
      <c r="G73" s="23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3"/>
      <c r="Y73" s="23"/>
      <c r="Z73" s="23"/>
    </row>
    <row r="74" spans="2:26">
      <c r="B74" s="34"/>
      <c r="C74" s="23"/>
      <c r="D74" s="23"/>
      <c r="E74" s="23"/>
      <c r="F74" s="23"/>
      <c r="G74" s="23"/>
      <c r="H74" s="2"/>
      <c r="I74" s="2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2"/>
      <c r="W74" s="1"/>
    </row>
    <row r="75" spans="2:26">
      <c r="B75" s="3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2"/>
      <c r="W75" s="1"/>
    </row>
    <row r="76" spans="2:26">
      <c r="B76" s="3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2"/>
      <c r="W76" s="1"/>
    </row>
    <row r="77" spans="2:26">
      <c r="B77" s="3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2"/>
      <c r="W77" s="1"/>
    </row>
    <row r="78" spans="2:26">
      <c r="B78" s="3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2"/>
      <c r="W78" s="1"/>
    </row>
    <row r="79" spans="2:26">
      <c r="B79" s="3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2"/>
      <c r="W79" s="1"/>
    </row>
    <row r="80" spans="2:26">
      <c r="B80" s="3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2"/>
      <c r="W80" s="1"/>
    </row>
    <row r="81" spans="2:23">
      <c r="B81" s="3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2"/>
      <c r="W81" s="1"/>
    </row>
    <row r="82" spans="2:23">
      <c r="B82" s="3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2"/>
      <c r="W82" s="1"/>
    </row>
    <row r="83" spans="2:23">
      <c r="B83" s="3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2"/>
      <c r="W83" s="1"/>
    </row>
    <row r="84" spans="2:23">
      <c r="B84" s="3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2"/>
      <c r="W84" s="1"/>
    </row>
    <row r="85" spans="2:23">
      <c r="B85" s="3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2"/>
      <c r="W85" s="1"/>
    </row>
    <row r="86" spans="2:23">
      <c r="B86" s="3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2"/>
      <c r="W86" s="1"/>
    </row>
    <row r="87" spans="2:23">
      <c r="B87" s="3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2"/>
      <c r="W87" s="1"/>
    </row>
    <row r="88" spans="2:23">
      <c r="B88" s="3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2"/>
      <c r="W88" s="1"/>
    </row>
    <row r="89" spans="2:23">
      <c r="B89" s="3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2"/>
      <c r="W89" s="1"/>
    </row>
    <row r="90" spans="2:23">
      <c r="B90" s="3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2"/>
      <c r="W90" s="1"/>
    </row>
    <row r="91" spans="2:23">
      <c r="B91" s="3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2"/>
      <c r="W91" s="1"/>
    </row>
    <row r="92" spans="2:23">
      <c r="B92" s="3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2"/>
      <c r="W92" s="1"/>
    </row>
    <row r="93" spans="2:23">
      <c r="B93" s="3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2"/>
      <c r="W93" s="1"/>
    </row>
    <row r="94" spans="2:23">
      <c r="B94" s="3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2"/>
      <c r="W94" s="1"/>
    </row>
    <row r="95" spans="2:23">
      <c r="B95" s="3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2"/>
      <c r="W95" s="1"/>
    </row>
    <row r="96" spans="2:23">
      <c r="B96" s="3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2"/>
      <c r="W96" s="1"/>
    </row>
    <row r="97" spans="2:23">
      <c r="B97" s="3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2"/>
      <c r="W97" s="1"/>
    </row>
    <row r="98" spans="2:23">
      <c r="B98" s="3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2"/>
      <c r="W98" s="1"/>
    </row>
    <row r="99" spans="2:23">
      <c r="B99" s="3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2"/>
      <c r="W99" s="1"/>
    </row>
    <row r="100" spans="2:23">
      <c r="B100" s="3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2"/>
      <c r="W100" s="1"/>
    </row>
    <row r="101" spans="2:23">
      <c r="B101" s="3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2"/>
      <c r="W101" s="1"/>
    </row>
    <row r="102" spans="2:23">
      <c r="B102" s="3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2"/>
      <c r="W102" s="1"/>
    </row>
    <row r="103" spans="2:23">
      <c r="B103" s="3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2"/>
      <c r="W103" s="1"/>
    </row>
    <row r="104" spans="2:23">
      <c r="B104" s="3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2"/>
      <c r="W104" s="1"/>
    </row>
    <row r="105" spans="2:23">
      <c r="B105" s="3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2"/>
      <c r="W105" s="1"/>
    </row>
    <row r="106" spans="2:23">
      <c r="B106" s="3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2"/>
      <c r="W106" s="1"/>
    </row>
    <row r="107" spans="2:23">
      <c r="B107" s="3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2"/>
      <c r="W107" s="1"/>
    </row>
  </sheetData>
  <mergeCells count="1">
    <mergeCell ref="C5:X5"/>
  </mergeCells>
  <conditionalFormatting sqref="C7:X70">
    <cfRule type="cellIs" dxfId="1" priority="3" operator="between">
      <formula>Vomin</formula>
      <formula>Vomax</formula>
    </cfRule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V80"/>
  <sheetViews>
    <sheetView tabSelected="1" zoomScale="85" zoomScaleNormal="85" workbookViewId="0">
      <selection activeCell="J20" sqref="J20"/>
    </sheetView>
  </sheetViews>
  <sheetFormatPr defaultRowHeight="15"/>
  <cols>
    <col min="1" max="1" width="1.140625" customWidth="1"/>
    <col min="2" max="2" width="12.28515625" bestFit="1" customWidth="1"/>
    <col min="3" max="6" width="11.7109375" bestFit="1" customWidth="1"/>
    <col min="7" max="7" width="11" bestFit="1" customWidth="1"/>
    <col min="8" max="8" width="11" customWidth="1"/>
    <col min="9" max="9" width="13.5703125" bestFit="1" customWidth="1"/>
    <col min="10" max="10" width="14.85546875" bestFit="1" customWidth="1"/>
    <col min="11" max="12" width="14.42578125" bestFit="1" customWidth="1"/>
    <col min="13" max="13" width="15.28515625" bestFit="1" customWidth="1"/>
    <col min="14" max="14" width="14.140625" bestFit="1" customWidth="1"/>
    <col min="15" max="15" width="15.85546875" bestFit="1" customWidth="1"/>
    <col min="17" max="17" width="10.28515625" bestFit="1" customWidth="1"/>
    <col min="18" max="18" width="11.7109375" bestFit="1" customWidth="1"/>
    <col min="19" max="19" width="13.140625" bestFit="1" customWidth="1"/>
    <col min="21" max="21" width="16.42578125" bestFit="1" customWidth="1"/>
    <col min="22" max="22" width="14.85546875" bestFit="1" customWidth="1"/>
  </cols>
  <sheetData>
    <row r="1" spans="1:22">
      <c r="B1" t="s">
        <v>2</v>
      </c>
      <c r="C1">
        <v>4.9000000000000004</v>
      </c>
    </row>
    <row r="2" spans="1:22">
      <c r="B2" t="s">
        <v>3</v>
      </c>
      <c r="C2" s="1">
        <v>0.01</v>
      </c>
      <c r="D2" s="1"/>
      <c r="K2" s="28"/>
    </row>
    <row r="3" spans="1:22">
      <c r="B3" t="s">
        <v>6</v>
      </c>
      <c r="C3" s="1">
        <f>9.8</f>
        <v>9.8000000000000007</v>
      </c>
    </row>
    <row r="4" spans="1:22">
      <c r="B4" t="s">
        <v>1</v>
      </c>
      <c r="C4">
        <v>6.8</v>
      </c>
    </row>
    <row r="5" spans="1:22">
      <c r="B5" s="23"/>
      <c r="C5" s="43" t="s">
        <v>0</v>
      </c>
      <c r="D5" s="43"/>
      <c r="E5" s="43"/>
      <c r="F5" s="43"/>
      <c r="G5" s="43"/>
      <c r="H5" s="13"/>
    </row>
    <row r="6" spans="1:22">
      <c r="B6" s="6" t="s">
        <v>4</v>
      </c>
      <c r="C6" s="24">
        <v>176</v>
      </c>
      <c r="D6" s="24" t="s">
        <v>5</v>
      </c>
      <c r="E6" s="24">
        <v>5.5</v>
      </c>
      <c r="F6" s="24" t="s">
        <v>18</v>
      </c>
      <c r="G6" s="35"/>
      <c r="H6" s="36"/>
      <c r="I6" s="36"/>
      <c r="R6" s="39" t="s">
        <v>19</v>
      </c>
      <c r="S6" s="39" t="s">
        <v>20</v>
      </c>
      <c r="T6" s="39" t="s">
        <v>12</v>
      </c>
      <c r="U6" s="39" t="s">
        <v>21</v>
      </c>
      <c r="V6" s="39" t="s">
        <v>22</v>
      </c>
    </row>
    <row r="7" spans="1:22">
      <c r="A7">
        <v>1.00002302612</v>
      </c>
      <c r="B7" s="14">
        <v>1.0000000000000001E-5</v>
      </c>
      <c r="C7" s="37">
        <f t="shared" ref="C7:C28" si="0">B7*Rs*$C$6</f>
        <v>1.1967999999999999E-2</v>
      </c>
      <c r="D7" s="37">
        <v>1.2323000000000001E-2</v>
      </c>
      <c r="E7" s="37"/>
      <c r="F7" s="37"/>
      <c r="G7" s="2"/>
      <c r="H7" s="1"/>
      <c r="Q7" s="7">
        <v>1.0000000000000001E-5</v>
      </c>
      <c r="R7" s="37">
        <v>1.2323000000000001E-2</v>
      </c>
      <c r="S7" s="31">
        <f t="shared" ref="S7:S43" si="1">100*((R7/T7)*(1/Rs)-Q7)/0.09999</f>
        <v>2.96653996950497E-4</v>
      </c>
      <c r="T7">
        <v>176</v>
      </c>
      <c r="U7">
        <f>ABS(S7)</f>
        <v>2.96653996950497E-4</v>
      </c>
      <c r="V7">
        <f>MAX(U7:U43)</f>
        <v>1.8718449385044741E-3</v>
      </c>
    </row>
    <row r="8" spans="1:22">
      <c r="A8">
        <f t="shared" ref="A8:A15" si="2">A7+$A$40</f>
        <v>1.0000460548866668</v>
      </c>
      <c r="B8" s="14">
        <v>2.0000000000000002E-5</v>
      </c>
      <c r="C8" s="37">
        <f t="shared" si="0"/>
        <v>2.3935999999999999E-2</v>
      </c>
      <c r="D8" s="37">
        <v>2.4301E-2</v>
      </c>
      <c r="E8" s="37"/>
      <c r="F8" s="37"/>
      <c r="G8" s="28"/>
      <c r="H8" s="29" t="s">
        <v>12</v>
      </c>
      <c r="I8" s="29" t="s">
        <v>13</v>
      </c>
      <c r="J8" s="29" t="s">
        <v>14</v>
      </c>
      <c r="K8" s="29" t="s">
        <v>25</v>
      </c>
      <c r="L8" s="29" t="s">
        <v>23</v>
      </c>
      <c r="M8" s="28" t="s">
        <v>15</v>
      </c>
      <c r="N8" s="28" t="s">
        <v>16</v>
      </c>
      <c r="O8" s="29" t="s">
        <v>24</v>
      </c>
      <c r="Q8" s="7">
        <v>2.0000000000000002E-5</v>
      </c>
      <c r="R8" s="37">
        <v>2.4301E-2</v>
      </c>
      <c r="S8" s="31">
        <f t="shared" si="1"/>
        <v>3.0501044756881906E-4</v>
      </c>
      <c r="T8">
        <v>176</v>
      </c>
      <c r="U8">
        <f t="shared" ref="U8:U43" si="3">ABS(S8)</f>
        <v>3.0501044756881906E-4</v>
      </c>
    </row>
    <row r="9" spans="1:22">
      <c r="A9">
        <f t="shared" si="2"/>
        <v>1.0000690836533335</v>
      </c>
      <c r="B9" s="14">
        <v>3.0000000000000001E-5</v>
      </c>
      <c r="C9" s="37">
        <f t="shared" si="0"/>
        <v>3.5903999999999998E-2</v>
      </c>
      <c r="D9" s="37">
        <v>3.6237999999999999E-2</v>
      </c>
      <c r="E9" s="37"/>
      <c r="F9" s="37"/>
      <c r="G9" s="30" t="s">
        <v>7</v>
      </c>
      <c r="H9">
        <v>176</v>
      </c>
      <c r="I9" s="1">
        <f>Rs*B7</f>
        <v>6.7999999999999999E-5</v>
      </c>
      <c r="J9">
        <f>(20+(235/176))/1000000</f>
        <v>2.1335227272727274E-5</v>
      </c>
      <c r="K9" s="40">
        <v>9.9990000000000003E-6</v>
      </c>
      <c r="L9" s="40">
        <v>1.13232691E-2</v>
      </c>
      <c r="M9" s="27">
        <f>100*(J9/I9)</f>
        <v>31.375334224598934</v>
      </c>
      <c r="N9" s="27">
        <f>100*(J9/D7)*176</f>
        <v>30.47147610159864</v>
      </c>
      <c r="O9" s="27">
        <f>100*((J9*H9)/L9)</f>
        <v>33.161801303476928</v>
      </c>
      <c r="Q9" s="7">
        <v>3.0000000000000001E-5</v>
      </c>
      <c r="R9" s="37">
        <v>3.6237999999999999E-2</v>
      </c>
      <c r="S9" s="31">
        <f t="shared" si="1"/>
        <v>2.7910545065201823E-4</v>
      </c>
      <c r="T9">
        <v>176</v>
      </c>
      <c r="U9">
        <f t="shared" si="3"/>
        <v>2.7910545065201823E-4</v>
      </c>
    </row>
    <row r="10" spans="1:22">
      <c r="A10">
        <f t="shared" si="2"/>
        <v>1.0000921124200002</v>
      </c>
      <c r="B10" s="14">
        <v>4.0000000000000003E-5</v>
      </c>
      <c r="C10" s="37">
        <f t="shared" si="0"/>
        <v>4.7871999999999998E-2</v>
      </c>
      <c r="D10" s="37">
        <v>4.8217000000000003E-2</v>
      </c>
      <c r="E10" s="37"/>
      <c r="F10" s="37"/>
      <c r="G10" s="30" t="s">
        <v>8</v>
      </c>
      <c r="H10">
        <v>176</v>
      </c>
      <c r="I10" s="1">
        <f>Rs*B16</f>
        <v>6.8000000000000005E-4</v>
      </c>
      <c r="J10">
        <f>(20+(235/176))/1000000</f>
        <v>2.1335227272727274E-5</v>
      </c>
      <c r="K10" s="40">
        <v>9.9975000000000004E-5</v>
      </c>
      <c r="L10" s="40">
        <v>0.11910712</v>
      </c>
      <c r="M10" s="27">
        <f>100*(J10/I10)</f>
        <v>3.1375334224598928</v>
      </c>
      <c r="N10" s="27">
        <f>100*(J10/D16)*176</f>
        <v>3.1290623645878477</v>
      </c>
      <c r="O10" s="27">
        <f>100*(J10/L10)*176</f>
        <v>3.1526242931572859</v>
      </c>
      <c r="Q10" s="7">
        <v>4.0000000000000003E-5</v>
      </c>
      <c r="R10" s="37">
        <v>4.8217000000000003E-2</v>
      </c>
      <c r="S10" s="31">
        <f t="shared" si="1"/>
        <v>2.8829754633217489E-4</v>
      </c>
      <c r="T10">
        <v>176</v>
      </c>
      <c r="U10">
        <f t="shared" si="3"/>
        <v>2.8829754633217489E-4</v>
      </c>
    </row>
    <row r="11" spans="1:22">
      <c r="A11">
        <f t="shared" si="2"/>
        <v>1.0001151411866669</v>
      </c>
      <c r="B11" s="14">
        <v>5.0000000000000002E-5</v>
      </c>
      <c r="C11" s="37">
        <f t="shared" si="0"/>
        <v>5.9840000000000004E-2</v>
      </c>
      <c r="D11" s="37">
        <v>6.0177000000000001E-2</v>
      </c>
      <c r="E11" s="37"/>
      <c r="F11" s="37"/>
      <c r="G11" s="30" t="s">
        <v>11</v>
      </c>
      <c r="H11">
        <v>176</v>
      </c>
      <c r="I11" s="1">
        <f>Rs*B25</f>
        <v>6.7999999999999996E-3</v>
      </c>
      <c r="J11">
        <f>(20+(235/176))/1000000</f>
        <v>2.1335227272727274E-5</v>
      </c>
      <c r="K11" s="41">
        <v>1.0000020000000001E-3</v>
      </c>
      <c r="L11" s="41">
        <v>1.1974259</v>
      </c>
      <c r="M11" s="27">
        <f>100*(J11/I11)</f>
        <v>0.31375334224598933</v>
      </c>
      <c r="N11" s="27">
        <f>100*(J11/D25)*176</f>
        <v>0.31370091896407687</v>
      </c>
      <c r="O11" s="27">
        <f>100*(J11/L11)*176</f>
        <v>0.31358934193756793</v>
      </c>
      <c r="Q11" s="7">
        <v>5.0000000000000002E-5</v>
      </c>
      <c r="R11" s="37">
        <v>6.0177000000000001E-2</v>
      </c>
      <c r="S11" s="31">
        <f t="shared" si="1"/>
        <v>2.8161238583751855E-4</v>
      </c>
      <c r="T11">
        <v>176</v>
      </c>
      <c r="U11">
        <f t="shared" si="3"/>
        <v>2.8161238583751855E-4</v>
      </c>
    </row>
    <row r="12" spans="1:22">
      <c r="A12">
        <f t="shared" si="2"/>
        <v>1.0001381699533336</v>
      </c>
      <c r="B12" s="14">
        <v>6.0000000000000002E-5</v>
      </c>
      <c r="C12" s="37">
        <f t="shared" si="0"/>
        <v>7.1807999999999997E-2</v>
      </c>
      <c r="D12" s="37">
        <v>7.2137000000000007E-2</v>
      </c>
      <c r="E12" s="37"/>
      <c r="F12" s="37"/>
      <c r="G12" s="30" t="s">
        <v>9</v>
      </c>
      <c r="H12">
        <v>5.5</v>
      </c>
      <c r="I12" s="1">
        <f>Rs*B34</f>
        <v>6.8000000000000005E-2</v>
      </c>
      <c r="J12">
        <f>(20+(235/5.5))/1000000</f>
        <v>6.2727272727272729E-5</v>
      </c>
      <c r="K12" s="42">
        <v>1.0000069E-2</v>
      </c>
      <c r="L12" s="42">
        <v>0.37414640999999998</v>
      </c>
      <c r="M12" s="27">
        <f>100*(J12/I12)</f>
        <v>9.2245989304812828E-2</v>
      </c>
      <c r="N12" s="27">
        <f>100*(J12/F34)*5.5</f>
        <v>9.2239576927807168E-2</v>
      </c>
      <c r="O12" s="27">
        <f>100*(J12/L12)*5.5</f>
        <v>9.2209891844211481E-2</v>
      </c>
      <c r="Q12" s="7">
        <v>6.0000000000000002E-5</v>
      </c>
      <c r="R12" s="37">
        <v>7.2137000000000007E-2</v>
      </c>
      <c r="S12" s="31">
        <f t="shared" si="1"/>
        <v>2.7492722534286227E-4</v>
      </c>
      <c r="T12">
        <v>176</v>
      </c>
      <c r="U12">
        <f t="shared" si="3"/>
        <v>2.7492722534286227E-4</v>
      </c>
    </row>
    <row r="13" spans="1:22">
      <c r="A13">
        <f t="shared" si="2"/>
        <v>1.0001611987200003</v>
      </c>
      <c r="B13" s="14">
        <v>6.9999999999999994E-5</v>
      </c>
      <c r="C13" s="37">
        <f t="shared" si="0"/>
        <v>8.3775999999999989E-2</v>
      </c>
      <c r="D13" s="37">
        <v>8.4097000000000005E-2</v>
      </c>
      <c r="E13" s="37"/>
      <c r="F13" s="37"/>
      <c r="G13" s="30" t="s">
        <v>10</v>
      </c>
      <c r="H13">
        <v>5.5</v>
      </c>
      <c r="I13" s="1">
        <f>Rs*B43</f>
        <v>0.68</v>
      </c>
      <c r="J13">
        <f>(20+(235/5.5))/1000000</f>
        <v>6.2727272727272729E-5</v>
      </c>
      <c r="K13" s="42">
        <v>0.100001806</v>
      </c>
      <c r="L13" s="42">
        <v>3.7418678000000001</v>
      </c>
      <c r="M13" s="27">
        <f>100*(J13/I13)</f>
        <v>9.2245989304812828E-3</v>
      </c>
      <c r="N13" s="27">
        <f>100*(J13/F43)*5.5</f>
        <v>9.2245989304812828E-3</v>
      </c>
      <c r="O13" s="27">
        <f>100*(J13/L13)*5.5</f>
        <v>9.2199943568289609E-3</v>
      </c>
      <c r="Q13" s="7">
        <v>6.9999999999999994E-5</v>
      </c>
      <c r="R13" s="37">
        <v>8.4097000000000005E-2</v>
      </c>
      <c r="S13" s="31">
        <f t="shared" si="1"/>
        <v>2.6824206484820593E-4</v>
      </c>
      <c r="T13">
        <v>176</v>
      </c>
      <c r="U13">
        <f t="shared" si="3"/>
        <v>2.6824206484820593E-4</v>
      </c>
    </row>
    <row r="14" spans="1:22">
      <c r="A14">
        <f t="shared" si="2"/>
        <v>1.000184227486667</v>
      </c>
      <c r="B14" s="14">
        <v>8.0000000000000007E-5</v>
      </c>
      <c r="C14" s="37">
        <f t="shared" si="0"/>
        <v>9.5743999999999996E-2</v>
      </c>
      <c r="D14" s="37">
        <v>9.6059000000000005E-2</v>
      </c>
      <c r="E14" s="37"/>
      <c r="F14" s="37"/>
      <c r="G14" s="2"/>
      <c r="H14" s="1"/>
      <c r="J14" s="30"/>
      <c r="N14" s="27"/>
      <c r="O14" s="27"/>
      <c r="Q14" s="7">
        <v>8.0000000000000007E-5</v>
      </c>
      <c r="R14" s="37">
        <v>9.6059000000000005E-2</v>
      </c>
      <c r="S14" s="31">
        <f t="shared" si="1"/>
        <v>2.6322819447720524E-4</v>
      </c>
      <c r="T14">
        <v>176</v>
      </c>
      <c r="U14">
        <f t="shared" si="3"/>
        <v>2.6322819447720524E-4</v>
      </c>
    </row>
    <row r="15" spans="1:22">
      <c r="A15">
        <f t="shared" si="2"/>
        <v>1.0002072562533337</v>
      </c>
      <c r="B15" s="14">
        <v>9.0000000000000006E-5</v>
      </c>
      <c r="C15" s="37">
        <f t="shared" si="0"/>
        <v>0.107712</v>
      </c>
      <c r="D15" s="37">
        <v>0.10802100000000001</v>
      </c>
      <c r="E15" s="37"/>
      <c r="F15" s="37"/>
      <c r="G15" s="2"/>
      <c r="H15" s="1"/>
      <c r="J15" s="28"/>
      <c r="Q15" s="7">
        <v>9.0000000000000006E-5</v>
      </c>
      <c r="R15" s="37">
        <v>0.10802100000000001</v>
      </c>
      <c r="S15" s="31">
        <f t="shared" si="1"/>
        <v>2.5821432410621809E-4</v>
      </c>
      <c r="T15">
        <v>176</v>
      </c>
      <c r="U15">
        <f t="shared" si="3"/>
        <v>2.5821432410621809E-4</v>
      </c>
    </row>
    <row r="16" spans="1:22">
      <c r="A16">
        <v>1.00023028502</v>
      </c>
      <c r="B16" s="15">
        <v>1E-4</v>
      </c>
      <c r="C16" s="37">
        <f t="shared" si="0"/>
        <v>0.11968000000000001</v>
      </c>
      <c r="D16" s="37">
        <v>0.120004</v>
      </c>
      <c r="E16" s="37"/>
      <c r="F16" s="37"/>
      <c r="G16" s="2"/>
      <c r="H16" s="1"/>
      <c r="Q16" s="8">
        <v>1E-4</v>
      </c>
      <c r="R16" s="37">
        <v>0.120004</v>
      </c>
      <c r="S16" s="31">
        <f t="shared" si="1"/>
        <v>2.7074900003368598E-4</v>
      </c>
      <c r="T16">
        <v>176</v>
      </c>
      <c r="U16">
        <f t="shared" si="3"/>
        <v>2.7074900003368598E-4</v>
      </c>
    </row>
    <row r="17" spans="1:21">
      <c r="A17" s="4">
        <f t="shared" ref="A17:A24" si="4">A16+$A$39</f>
        <v>1.00046083536</v>
      </c>
      <c r="B17" s="15">
        <v>2.0000000000000001E-4</v>
      </c>
      <c r="C17" s="37">
        <f t="shared" si="0"/>
        <v>0.23936000000000002</v>
      </c>
      <c r="D17" s="37">
        <v>0.23960699999999999</v>
      </c>
      <c r="E17" s="37"/>
      <c r="F17" s="37"/>
      <c r="G17" s="2"/>
      <c r="H17" s="1"/>
      <c r="Q17" s="8">
        <v>2.0000000000000001E-4</v>
      </c>
      <c r="R17" s="37">
        <v>0.23960699999999999</v>
      </c>
      <c r="S17" s="31">
        <f t="shared" si="1"/>
        <v>2.0640433027260279E-4</v>
      </c>
      <c r="T17">
        <v>176</v>
      </c>
      <c r="U17">
        <f t="shared" si="3"/>
        <v>2.0640433027260279E-4</v>
      </c>
    </row>
    <row r="18" spans="1:21">
      <c r="A18" s="4">
        <f t="shared" si="4"/>
        <v>1.0006913856999999</v>
      </c>
      <c r="B18" s="15">
        <v>2.9999999999999997E-4</v>
      </c>
      <c r="C18" s="37">
        <f t="shared" si="0"/>
        <v>0.35903999999999997</v>
      </c>
      <c r="D18" s="37">
        <v>0.359236</v>
      </c>
      <c r="E18" s="37"/>
      <c r="F18" s="37"/>
      <c r="G18" s="2"/>
      <c r="H18" s="1"/>
      <c r="Q18" s="8">
        <v>2.9999999999999997E-4</v>
      </c>
      <c r="R18" s="37">
        <v>0.359236</v>
      </c>
      <c r="S18" s="31">
        <f t="shared" si="1"/>
        <v>1.6378643211918486E-4</v>
      </c>
      <c r="T18">
        <v>176</v>
      </c>
      <c r="U18">
        <f t="shared" si="3"/>
        <v>1.6378643211918486E-4</v>
      </c>
    </row>
    <row r="19" spans="1:21">
      <c r="A19" s="4">
        <f t="shared" si="4"/>
        <v>1.0009219360399999</v>
      </c>
      <c r="B19" s="15">
        <v>4.0000000000000002E-4</v>
      </c>
      <c r="C19" s="37">
        <f t="shared" si="0"/>
        <v>0.47872000000000003</v>
      </c>
      <c r="D19" s="37">
        <v>0.47887200000000002</v>
      </c>
      <c r="E19" s="37"/>
      <c r="F19" s="37"/>
      <c r="G19" s="2"/>
      <c r="H19" s="1"/>
      <c r="Q19" s="8">
        <v>4.0000000000000002E-4</v>
      </c>
      <c r="R19" s="37">
        <v>0.47887200000000002</v>
      </c>
      <c r="S19" s="31">
        <f t="shared" si="1"/>
        <v>1.2701804939850393E-4</v>
      </c>
      <c r="T19">
        <v>176</v>
      </c>
      <c r="U19">
        <f t="shared" si="3"/>
        <v>1.2701804939850393E-4</v>
      </c>
    </row>
    <row r="20" spans="1:21">
      <c r="A20" s="4">
        <f t="shared" si="4"/>
        <v>1.0011524863799999</v>
      </c>
      <c r="B20" s="15">
        <v>5.0000000000000001E-4</v>
      </c>
      <c r="C20" s="37">
        <f t="shared" si="0"/>
        <v>0.59839999999999993</v>
      </c>
      <c r="D20" s="37">
        <v>0.59849399999999997</v>
      </c>
      <c r="E20" s="37"/>
      <c r="F20" s="37"/>
      <c r="G20" s="2"/>
      <c r="H20" s="1"/>
      <c r="Q20" s="8">
        <v>5.0000000000000001E-4</v>
      </c>
      <c r="R20" s="37">
        <v>0.59849399999999997</v>
      </c>
      <c r="S20" s="31">
        <f t="shared" si="1"/>
        <v>7.8550635812240543E-5</v>
      </c>
      <c r="T20">
        <v>176</v>
      </c>
      <c r="U20">
        <f t="shared" si="3"/>
        <v>7.8550635812240543E-5</v>
      </c>
    </row>
    <row r="21" spans="1:21">
      <c r="A21" s="4">
        <f t="shared" si="4"/>
        <v>1.0013830367199998</v>
      </c>
      <c r="B21" s="15">
        <v>5.9999999999999995E-4</v>
      </c>
      <c r="C21" s="37">
        <f t="shared" si="0"/>
        <v>0.71807999999999994</v>
      </c>
      <c r="D21" s="37">
        <v>0.71812100000000001</v>
      </c>
      <c r="E21" s="37"/>
      <c r="F21" s="37"/>
      <c r="G21" s="2"/>
      <c r="H21" s="1"/>
      <c r="Q21" s="8">
        <v>5.9999999999999995E-4</v>
      </c>
      <c r="R21" s="37">
        <v>0.71812100000000001</v>
      </c>
      <c r="S21" s="31">
        <f t="shared" si="1"/>
        <v>3.4261447535133121E-5</v>
      </c>
      <c r="T21">
        <v>176</v>
      </c>
      <c r="U21">
        <f t="shared" si="3"/>
        <v>3.4261447535133121E-5</v>
      </c>
    </row>
    <row r="22" spans="1:21">
      <c r="A22" s="4">
        <f t="shared" si="4"/>
        <v>1.0016135870599998</v>
      </c>
      <c r="B22" s="15">
        <v>6.9999999999999999E-4</v>
      </c>
      <c r="C22" s="37">
        <f t="shared" si="0"/>
        <v>0.83775999999999995</v>
      </c>
      <c r="D22" s="37">
        <v>0.83773299999999995</v>
      </c>
      <c r="E22" s="37"/>
      <c r="F22" s="37"/>
      <c r="G22" s="2"/>
      <c r="H22" s="1"/>
      <c r="Q22" s="8">
        <v>6.9999999999999999E-4</v>
      </c>
      <c r="R22" s="37">
        <v>0.83773299999999995</v>
      </c>
      <c r="S22" s="31">
        <f t="shared" si="1"/>
        <v>-2.256241666949642E-5</v>
      </c>
      <c r="T22">
        <v>176</v>
      </c>
      <c r="U22">
        <f t="shared" si="3"/>
        <v>2.256241666949642E-5</v>
      </c>
    </row>
    <row r="23" spans="1:21">
      <c r="A23" s="4">
        <f t="shared" si="4"/>
        <v>1.0018441373999998</v>
      </c>
      <c r="B23" s="15">
        <v>8.0000000000000004E-4</v>
      </c>
      <c r="C23" s="37">
        <f t="shared" si="0"/>
        <v>0.95744000000000007</v>
      </c>
      <c r="D23" s="37">
        <v>0.95737099999999997</v>
      </c>
      <c r="E23" s="37"/>
      <c r="F23" s="37"/>
      <c r="G23" s="2"/>
      <c r="H23" s="1"/>
      <c r="K23" s="40"/>
      <c r="Q23" s="8">
        <v>8.0000000000000004E-4</v>
      </c>
      <c r="R23" s="37">
        <v>0.95737099999999997</v>
      </c>
      <c r="S23" s="31">
        <f t="shared" si="1"/>
        <v>-5.7659509266406516E-5</v>
      </c>
      <c r="T23">
        <v>176</v>
      </c>
      <c r="U23">
        <f t="shared" si="3"/>
        <v>5.7659509266406516E-5</v>
      </c>
    </row>
    <row r="24" spans="1:21">
      <c r="A24" s="4">
        <f t="shared" si="4"/>
        <v>1.0020746877399997</v>
      </c>
      <c r="B24" s="15">
        <v>8.9999999999999998E-4</v>
      </c>
      <c r="C24" s="37">
        <f t="shared" si="0"/>
        <v>1.0771199999999999</v>
      </c>
      <c r="D24" s="37">
        <v>1.077</v>
      </c>
      <c r="E24" s="37"/>
      <c r="F24" s="37"/>
      <c r="G24" s="2"/>
      <c r="H24" s="1"/>
      <c r="K24" s="40"/>
      <c r="Q24" s="8">
        <v>8.9999999999999998E-4</v>
      </c>
      <c r="R24" s="37">
        <v>1.077</v>
      </c>
      <c r="S24" s="31">
        <f t="shared" si="1"/>
        <v>-1.0027740741985156E-4</v>
      </c>
      <c r="T24">
        <v>176</v>
      </c>
      <c r="U24">
        <f t="shared" si="3"/>
        <v>1.0027740741985156E-4</v>
      </c>
    </row>
    <row r="25" spans="1:21">
      <c r="A25" s="4">
        <v>1.0023052380799999</v>
      </c>
      <c r="B25" s="17">
        <v>1E-3</v>
      </c>
      <c r="C25" s="37">
        <f t="shared" si="0"/>
        <v>1.1967999999999999</v>
      </c>
      <c r="D25" s="37">
        <v>1.1970000000000001</v>
      </c>
      <c r="E25" s="37"/>
      <c r="F25" s="37"/>
      <c r="G25" s="2"/>
      <c r="H25" s="1"/>
      <c r="K25" s="41"/>
      <c r="Q25" s="10">
        <v>1E-3</v>
      </c>
      <c r="R25" s="37">
        <v>1.1970000000000001</v>
      </c>
      <c r="S25" s="31">
        <f t="shared" si="1"/>
        <v>1.6712901236667227E-4</v>
      </c>
      <c r="T25">
        <v>176</v>
      </c>
      <c r="U25">
        <f t="shared" si="3"/>
        <v>1.6712901236667227E-4</v>
      </c>
    </row>
    <row r="26" spans="1:21">
      <c r="A26" s="4">
        <f t="shared" ref="A26:A33" si="5">A25+$A$38</f>
        <v>1.0046372107688888</v>
      </c>
      <c r="B26" s="17">
        <v>2E-3</v>
      </c>
      <c r="C26" s="37">
        <f t="shared" si="0"/>
        <v>2.3935999999999997</v>
      </c>
      <c r="D26" s="37">
        <v>2.3929999999999998</v>
      </c>
      <c r="E26" s="37"/>
      <c r="F26" s="37"/>
      <c r="G26" s="2"/>
      <c r="H26" s="2"/>
      <c r="K26" s="42"/>
      <c r="Q26" s="10">
        <v>2E-3</v>
      </c>
      <c r="R26" s="37">
        <v>2.3929999999999998</v>
      </c>
      <c r="S26" s="31">
        <f t="shared" si="1"/>
        <v>-5.0138703709958312E-4</v>
      </c>
      <c r="T26">
        <v>176</v>
      </c>
      <c r="U26">
        <f t="shared" si="3"/>
        <v>5.0138703709958312E-4</v>
      </c>
    </row>
    <row r="27" spans="1:21">
      <c r="A27" s="4">
        <f t="shared" si="5"/>
        <v>1.0069691834577776</v>
      </c>
      <c r="B27" s="17">
        <v>3.0000000000000001E-3</v>
      </c>
      <c r="C27" s="37">
        <f t="shared" si="0"/>
        <v>3.5904000000000003</v>
      </c>
      <c r="D27" s="37">
        <v>3.589</v>
      </c>
      <c r="E27" s="37"/>
      <c r="F27" s="37"/>
      <c r="G27" s="2"/>
      <c r="H27" s="2"/>
      <c r="I27" s="26"/>
      <c r="K27" s="42"/>
      <c r="Q27" s="10">
        <v>3.0000000000000001E-3</v>
      </c>
      <c r="R27" s="37">
        <v>3.589</v>
      </c>
      <c r="S27" s="31">
        <f t="shared" si="1"/>
        <v>-1.1699030865654047E-3</v>
      </c>
      <c r="T27">
        <v>176</v>
      </c>
      <c r="U27">
        <f t="shared" si="3"/>
        <v>1.1699030865654047E-3</v>
      </c>
    </row>
    <row r="28" spans="1:21">
      <c r="A28" s="4">
        <f t="shared" si="5"/>
        <v>1.0093011561466665</v>
      </c>
      <c r="B28" s="17">
        <v>4.0000000000000001E-3</v>
      </c>
      <c r="C28" s="37">
        <f t="shared" si="0"/>
        <v>4.7871999999999995</v>
      </c>
      <c r="D28" s="37">
        <v>4.7850000000000001</v>
      </c>
      <c r="E28" s="37"/>
      <c r="F28" s="37"/>
      <c r="G28" s="2"/>
      <c r="H28" s="2"/>
      <c r="I28" s="26"/>
      <c r="Q28" s="10">
        <v>4.0000000000000001E-3</v>
      </c>
      <c r="R28" s="37">
        <v>4.7850000000000001</v>
      </c>
      <c r="S28" s="31">
        <f t="shared" si="1"/>
        <v>-1.8384191360307927E-3</v>
      </c>
      <c r="T28">
        <v>176</v>
      </c>
      <c r="U28">
        <f t="shared" si="3"/>
        <v>1.8384191360307927E-3</v>
      </c>
    </row>
    <row r="29" spans="1:21">
      <c r="A29" s="4">
        <f t="shared" si="5"/>
        <v>1.0116331288355553</v>
      </c>
      <c r="B29" s="10">
        <v>5.0000000000000001E-3</v>
      </c>
      <c r="C29" s="38"/>
      <c r="D29" s="38"/>
      <c r="E29" s="37">
        <f t="shared" ref="E29:E38" si="6">B29*Rs*$E$6</f>
        <v>0.187</v>
      </c>
      <c r="F29" s="37">
        <v>0.18706200000000001</v>
      </c>
      <c r="G29" s="2"/>
      <c r="H29" s="2"/>
      <c r="I29" s="26"/>
      <c r="Q29" s="10">
        <v>5.0000000000000001E-3</v>
      </c>
      <c r="R29" s="37">
        <v>0.18706200000000001</v>
      </c>
      <c r="S29" s="31">
        <f t="shared" si="1"/>
        <v>1.6579198026756888E-3</v>
      </c>
      <c r="T29">
        <v>5.5</v>
      </c>
      <c r="U29">
        <f t="shared" si="3"/>
        <v>1.6579198026756888E-3</v>
      </c>
    </row>
    <row r="30" spans="1:21">
      <c r="A30" s="4">
        <f t="shared" si="5"/>
        <v>1.0139651015244442</v>
      </c>
      <c r="B30" s="10">
        <v>6.0000000000000001E-3</v>
      </c>
      <c r="C30" s="38"/>
      <c r="D30" s="38"/>
      <c r="E30" s="37">
        <f t="shared" si="6"/>
        <v>0.22440000000000002</v>
      </c>
      <c r="F30" s="37">
        <v>0.22447</v>
      </c>
      <c r="G30" s="2"/>
      <c r="H30" s="2"/>
      <c r="I30" s="26"/>
      <c r="Q30" s="10">
        <v>6.0000000000000001E-3</v>
      </c>
      <c r="R30" s="37">
        <v>0.22447</v>
      </c>
      <c r="S30" s="31">
        <f t="shared" si="1"/>
        <v>1.8718449385044741E-3</v>
      </c>
      <c r="T30">
        <v>5.5</v>
      </c>
      <c r="U30">
        <f t="shared" si="3"/>
        <v>1.8718449385044741E-3</v>
      </c>
    </row>
    <row r="31" spans="1:21">
      <c r="A31" s="4">
        <f t="shared" si="5"/>
        <v>1.016297074213333</v>
      </c>
      <c r="B31" s="10">
        <v>7.0000000000000001E-3</v>
      </c>
      <c r="C31" s="38"/>
      <c r="D31" s="38"/>
      <c r="E31" s="37">
        <f t="shared" si="6"/>
        <v>0.26179999999999998</v>
      </c>
      <c r="F31" s="37">
        <v>0.26186399999999999</v>
      </c>
      <c r="G31" s="2"/>
      <c r="H31" s="2"/>
      <c r="I31" s="26"/>
      <c r="Q31" s="10">
        <v>7.0000000000000001E-3</v>
      </c>
      <c r="R31" s="37">
        <v>0.26186399999999999</v>
      </c>
      <c r="S31" s="31">
        <f t="shared" si="1"/>
        <v>1.7114010866328851E-3</v>
      </c>
      <c r="T31">
        <v>5.5</v>
      </c>
      <c r="U31">
        <f t="shared" si="3"/>
        <v>1.7114010866328851E-3</v>
      </c>
    </row>
    <row r="32" spans="1:21">
      <c r="A32" s="4">
        <f t="shared" si="5"/>
        <v>1.0186290469022219</v>
      </c>
      <c r="B32" s="10">
        <v>8.0000000000000002E-3</v>
      </c>
      <c r="C32" s="38"/>
      <c r="D32" s="38"/>
      <c r="E32" s="37">
        <f t="shared" si="6"/>
        <v>0.29919999999999997</v>
      </c>
      <c r="F32" s="37">
        <v>0.29924499999999998</v>
      </c>
      <c r="G32" s="2"/>
      <c r="H32" s="2"/>
      <c r="I32" s="26"/>
      <c r="Q32" s="10">
        <v>8.0000000000000002E-3</v>
      </c>
      <c r="R32" s="37">
        <v>0.29924499999999998</v>
      </c>
      <c r="S32" s="31">
        <f t="shared" si="1"/>
        <v>1.2033288890386524E-3</v>
      </c>
      <c r="T32">
        <v>5.5</v>
      </c>
      <c r="U32">
        <f t="shared" si="3"/>
        <v>1.2033288890386524E-3</v>
      </c>
    </row>
    <row r="33" spans="1:21">
      <c r="A33" s="4">
        <f t="shared" si="5"/>
        <v>1.0209610195911107</v>
      </c>
      <c r="B33" s="10">
        <v>8.9999999999999993E-3</v>
      </c>
      <c r="C33" s="38"/>
      <c r="D33" s="38"/>
      <c r="E33" s="37">
        <f t="shared" si="6"/>
        <v>0.33659999999999995</v>
      </c>
      <c r="F33" s="37">
        <v>0.33663199999999999</v>
      </c>
      <c r="G33" s="2"/>
      <c r="H33" s="2"/>
      <c r="I33" s="26"/>
      <c r="Q33" s="10">
        <v>8.9999999999999993E-3</v>
      </c>
      <c r="R33" s="37">
        <v>0.33663199999999999</v>
      </c>
      <c r="S33" s="31">
        <f t="shared" si="1"/>
        <v>8.5570054331687623E-4</v>
      </c>
      <c r="T33">
        <v>5.5</v>
      </c>
      <c r="U33">
        <f t="shared" si="3"/>
        <v>8.5570054331687623E-4</v>
      </c>
    </row>
    <row r="34" spans="1:21">
      <c r="A34">
        <v>1.02329299228</v>
      </c>
      <c r="B34" s="10">
        <v>0.01</v>
      </c>
      <c r="C34" s="38"/>
      <c r="D34" s="38"/>
      <c r="E34" s="37">
        <f t="shared" si="6"/>
        <v>0.374</v>
      </c>
      <c r="F34" s="37">
        <v>0.37402600000000003</v>
      </c>
      <c r="G34" s="2"/>
      <c r="H34" s="2"/>
      <c r="I34" s="26"/>
      <c r="Q34" s="10">
        <v>0.01</v>
      </c>
      <c r="R34" s="37">
        <v>0.37402600000000003</v>
      </c>
      <c r="S34" s="31">
        <f t="shared" si="1"/>
        <v>6.9525669144528731E-4</v>
      </c>
      <c r="T34">
        <v>5.5</v>
      </c>
      <c r="U34">
        <f t="shared" si="3"/>
        <v>6.9525669144528731E-4</v>
      </c>
    </row>
    <row r="35" spans="1:21">
      <c r="B35" s="25">
        <v>0.02</v>
      </c>
      <c r="C35" s="38"/>
      <c r="D35" s="38"/>
      <c r="E35" s="37">
        <f t="shared" si="6"/>
        <v>0.748</v>
      </c>
      <c r="F35" s="37">
        <v>0.74798200000000004</v>
      </c>
      <c r="G35" s="2"/>
      <c r="H35" s="22"/>
      <c r="I35" s="26"/>
      <c r="Q35" s="25">
        <v>0.02</v>
      </c>
      <c r="R35" s="37">
        <v>0.74798200000000004</v>
      </c>
      <c r="S35" s="31">
        <f t="shared" si="1"/>
        <v>-4.8133155561476702E-4</v>
      </c>
      <c r="T35">
        <v>5.5</v>
      </c>
      <c r="U35">
        <f t="shared" si="3"/>
        <v>4.8133155561476702E-4</v>
      </c>
    </row>
    <row r="36" spans="1:21">
      <c r="B36" s="25">
        <v>0.03</v>
      </c>
      <c r="C36" s="38"/>
      <c r="D36" s="38"/>
      <c r="E36" s="37">
        <f t="shared" si="6"/>
        <v>1.1219999999999999</v>
      </c>
      <c r="F36" s="37">
        <v>1.1220000000000001</v>
      </c>
      <c r="G36" s="2"/>
      <c r="H36" s="22"/>
      <c r="I36" s="26"/>
      <c r="Q36" s="25">
        <v>0.03</v>
      </c>
      <c r="R36" s="37">
        <v>1.1220000000000001</v>
      </c>
      <c r="S36" s="31">
        <f t="shared" si="1"/>
        <v>3.4697939313467489E-15</v>
      </c>
      <c r="T36">
        <v>5.5</v>
      </c>
      <c r="U36">
        <f t="shared" si="3"/>
        <v>3.4697939313467489E-15</v>
      </c>
    </row>
    <row r="37" spans="1:21">
      <c r="B37" s="25">
        <v>0.04</v>
      </c>
      <c r="C37" s="38"/>
      <c r="D37" s="38"/>
      <c r="E37" s="37">
        <f t="shared" si="6"/>
        <v>1.496</v>
      </c>
      <c r="F37" s="37">
        <v>1.496</v>
      </c>
      <c r="G37" s="2"/>
      <c r="H37" s="22"/>
      <c r="I37" s="26"/>
      <c r="Q37" s="25">
        <v>0.04</v>
      </c>
      <c r="R37" s="37">
        <v>1.496</v>
      </c>
      <c r="S37" s="31">
        <f t="shared" si="1"/>
        <v>0</v>
      </c>
      <c r="T37">
        <v>5.5</v>
      </c>
      <c r="U37">
        <f t="shared" si="3"/>
        <v>0</v>
      </c>
    </row>
    <row r="38" spans="1:21">
      <c r="A38" s="1">
        <f>(A34-A25)/(ROW(A34)-ROW(A25))</f>
        <v>2.3319726888888998E-3</v>
      </c>
      <c r="B38" s="25">
        <v>0.05</v>
      </c>
      <c r="C38" s="38"/>
      <c r="D38" s="38"/>
      <c r="E38" s="37">
        <f t="shared" si="6"/>
        <v>1.87</v>
      </c>
      <c r="F38" s="37">
        <v>1.87</v>
      </c>
      <c r="G38" s="2"/>
      <c r="H38" s="22"/>
      <c r="I38" s="26"/>
      <c r="Q38" s="25">
        <v>0.05</v>
      </c>
      <c r="R38" s="37">
        <v>1.87</v>
      </c>
      <c r="S38" s="31">
        <f t="shared" si="1"/>
        <v>0</v>
      </c>
      <c r="T38">
        <v>5.5</v>
      </c>
      <c r="U38">
        <f t="shared" si="3"/>
        <v>0</v>
      </c>
    </row>
    <row r="39" spans="1:21">
      <c r="A39" s="1">
        <f>(A25-A16)/(ROW(A25)-ROW(A16))</f>
        <v>2.3055033999999332E-4</v>
      </c>
      <c r="B39" s="25">
        <v>0.06</v>
      </c>
      <c r="C39" s="38"/>
      <c r="D39" s="38"/>
      <c r="E39" s="37">
        <f t="shared" ref="E39:E43" si="7">B39*Rs*$E$6</f>
        <v>2.2439999999999998</v>
      </c>
      <c r="F39" s="37">
        <v>2.2440000000000002</v>
      </c>
      <c r="G39" s="2"/>
      <c r="H39" s="22"/>
      <c r="I39" s="26"/>
      <c r="Q39" s="25">
        <v>0.06</v>
      </c>
      <c r="R39" s="37">
        <v>2.2440000000000002</v>
      </c>
      <c r="S39" s="31">
        <f t="shared" si="1"/>
        <v>6.9395878626934977E-15</v>
      </c>
      <c r="T39">
        <v>5.5</v>
      </c>
      <c r="U39">
        <f t="shared" si="3"/>
        <v>6.9395878626934977E-15</v>
      </c>
    </row>
    <row r="40" spans="1:21">
      <c r="A40">
        <f>(A16-A7)/(ROW(A16)-ROW(A7))</f>
        <v>2.3028766666661265E-5</v>
      </c>
      <c r="B40" s="25">
        <v>7.0000000000000007E-2</v>
      </c>
      <c r="C40" s="38"/>
      <c r="D40" s="38"/>
      <c r="E40" s="37">
        <f t="shared" si="7"/>
        <v>2.6180000000000003</v>
      </c>
      <c r="F40" s="37">
        <v>2.6179999999999999</v>
      </c>
      <c r="G40" s="2"/>
      <c r="H40" s="22"/>
      <c r="I40" s="26"/>
      <c r="Q40" s="25">
        <v>7.0000000000000007E-2</v>
      </c>
      <c r="R40" s="37">
        <v>2.6179999999999999</v>
      </c>
      <c r="S40" s="31">
        <f t="shared" si="1"/>
        <v>-1.3879175725386995E-14</v>
      </c>
      <c r="T40">
        <v>5.5</v>
      </c>
      <c r="U40">
        <f t="shared" si="3"/>
        <v>1.3879175725386995E-14</v>
      </c>
    </row>
    <row r="41" spans="1:21">
      <c r="B41" s="25">
        <v>0.08</v>
      </c>
      <c r="C41" s="38"/>
      <c r="D41" s="38"/>
      <c r="E41" s="37">
        <f t="shared" si="7"/>
        <v>2.992</v>
      </c>
      <c r="F41" s="37">
        <v>2.992</v>
      </c>
      <c r="G41" s="2"/>
      <c r="H41" s="22"/>
      <c r="I41" s="26"/>
      <c r="Q41" s="25">
        <v>0.08</v>
      </c>
      <c r="R41" s="37">
        <v>2.992</v>
      </c>
      <c r="S41" s="31">
        <f t="shared" si="1"/>
        <v>0</v>
      </c>
      <c r="T41">
        <v>5.5</v>
      </c>
      <c r="U41">
        <f t="shared" si="3"/>
        <v>0</v>
      </c>
    </row>
    <row r="42" spans="1:21">
      <c r="B42" s="25">
        <v>0.09</v>
      </c>
      <c r="C42" s="38"/>
      <c r="D42" s="38"/>
      <c r="E42" s="37">
        <f t="shared" si="7"/>
        <v>3.3660000000000001</v>
      </c>
      <c r="F42" s="37">
        <v>3.3660000000000001</v>
      </c>
      <c r="G42" s="2"/>
      <c r="H42" s="22"/>
      <c r="I42" s="26"/>
      <c r="Q42" s="25">
        <v>0.09</v>
      </c>
      <c r="R42" s="37">
        <v>3.3660000000000001</v>
      </c>
      <c r="S42" s="31">
        <f t="shared" si="1"/>
        <v>0</v>
      </c>
      <c r="T42">
        <v>5.5</v>
      </c>
      <c r="U42">
        <f t="shared" si="3"/>
        <v>0</v>
      </c>
    </row>
    <row r="43" spans="1:21">
      <c r="B43" s="25">
        <v>0.1</v>
      </c>
      <c r="C43" s="38"/>
      <c r="D43" s="38"/>
      <c r="E43" s="37">
        <f t="shared" si="7"/>
        <v>3.74</v>
      </c>
      <c r="F43" s="37">
        <v>3.74</v>
      </c>
      <c r="G43" s="2"/>
      <c r="H43" s="22"/>
      <c r="I43" s="26"/>
      <c r="Q43" s="25">
        <v>0.1</v>
      </c>
      <c r="R43" s="37">
        <v>3.74</v>
      </c>
      <c r="S43" s="31">
        <f t="shared" si="1"/>
        <v>0</v>
      </c>
      <c r="T43">
        <v>5.5</v>
      </c>
      <c r="U43">
        <f t="shared" si="3"/>
        <v>0</v>
      </c>
    </row>
    <row r="44" spans="1:21">
      <c r="B44" s="3"/>
      <c r="E44" s="1"/>
      <c r="F44" s="1"/>
      <c r="Q44" s="32"/>
      <c r="R44" s="22"/>
      <c r="S44" s="31"/>
    </row>
    <row r="45" spans="1:21">
      <c r="B45" s="3"/>
      <c r="E45" s="1"/>
      <c r="F45" s="1"/>
    </row>
    <row r="46" spans="1:21">
      <c r="B46" s="3"/>
      <c r="E46" s="1"/>
      <c r="F46" s="1"/>
    </row>
    <row r="47" spans="1:21">
      <c r="B47" s="3"/>
      <c r="E47" s="1"/>
      <c r="F47" s="1"/>
    </row>
    <row r="48" spans="1:21">
      <c r="B48" s="3"/>
      <c r="E48" s="1"/>
      <c r="F48" s="1"/>
    </row>
    <row r="49" spans="2:6">
      <c r="B49" s="3"/>
      <c r="E49" s="1"/>
      <c r="F49" s="1"/>
    </row>
    <row r="50" spans="2:6">
      <c r="B50" s="3"/>
      <c r="E50" s="1"/>
      <c r="F50" s="1"/>
    </row>
    <row r="51" spans="2:6">
      <c r="B51" s="3"/>
      <c r="E51" s="1"/>
      <c r="F51" s="1"/>
    </row>
    <row r="52" spans="2:6">
      <c r="B52" s="3"/>
      <c r="E52" s="1"/>
      <c r="F52" s="1"/>
    </row>
    <row r="53" spans="2:6">
      <c r="B53" s="3"/>
      <c r="E53" s="1"/>
      <c r="F53" s="1"/>
    </row>
    <row r="54" spans="2:6">
      <c r="B54" s="3"/>
      <c r="E54" s="1"/>
      <c r="F54" s="1"/>
    </row>
    <row r="55" spans="2:6">
      <c r="B55" s="3"/>
      <c r="E55" s="1"/>
      <c r="F55" s="1"/>
    </row>
    <row r="56" spans="2:6">
      <c r="B56" s="3"/>
      <c r="E56" s="1"/>
      <c r="F56" s="1"/>
    </row>
    <row r="57" spans="2:6">
      <c r="B57" s="3"/>
      <c r="E57" s="1"/>
      <c r="F57" s="1"/>
    </row>
    <row r="58" spans="2:6">
      <c r="B58" s="3"/>
      <c r="E58" s="1"/>
      <c r="F58" s="1"/>
    </row>
    <row r="59" spans="2:6">
      <c r="B59" s="3"/>
      <c r="E59" s="1"/>
      <c r="F59" s="1"/>
    </row>
    <row r="60" spans="2:6">
      <c r="B60" s="3"/>
      <c r="E60" s="1"/>
      <c r="F60" s="1"/>
    </row>
    <row r="61" spans="2:6">
      <c r="B61" s="3"/>
      <c r="E61" s="1"/>
      <c r="F61" s="1"/>
    </row>
    <row r="62" spans="2:6">
      <c r="B62" s="3"/>
      <c r="E62" s="1"/>
      <c r="F62" s="1"/>
    </row>
    <row r="63" spans="2:6">
      <c r="B63" s="3"/>
      <c r="E63" s="1"/>
      <c r="F63" s="1"/>
    </row>
    <row r="64" spans="2:6">
      <c r="B64" s="3"/>
      <c r="E64" s="1"/>
      <c r="F64" s="1"/>
    </row>
    <row r="65" spans="2:6">
      <c r="B65" s="3"/>
      <c r="E65" s="1"/>
      <c r="F65" s="1"/>
    </row>
    <row r="66" spans="2:6">
      <c r="B66" s="3"/>
      <c r="E66" s="1"/>
      <c r="F66" s="1"/>
    </row>
    <row r="67" spans="2:6">
      <c r="B67" s="3"/>
      <c r="E67" s="1"/>
      <c r="F67" s="1"/>
    </row>
    <row r="68" spans="2:6">
      <c r="B68" s="3"/>
      <c r="E68" s="1"/>
      <c r="F68" s="1"/>
    </row>
    <row r="69" spans="2:6">
      <c r="B69" s="3"/>
      <c r="E69" s="1"/>
      <c r="F69" s="1"/>
    </row>
    <row r="70" spans="2:6">
      <c r="B70" s="3"/>
      <c r="E70" s="1"/>
      <c r="F70" s="1"/>
    </row>
    <row r="71" spans="2:6">
      <c r="B71" s="3"/>
      <c r="E71" s="1"/>
      <c r="F71" s="1"/>
    </row>
    <row r="72" spans="2:6">
      <c r="B72" s="3"/>
      <c r="E72" s="1"/>
      <c r="F72" s="1"/>
    </row>
    <row r="73" spans="2:6">
      <c r="B73" s="3"/>
      <c r="E73" s="1"/>
      <c r="F73" s="1"/>
    </row>
    <row r="74" spans="2:6">
      <c r="B74" s="3"/>
      <c r="E74" s="1"/>
      <c r="F74" s="1"/>
    </row>
    <row r="75" spans="2:6">
      <c r="B75" s="3"/>
      <c r="E75" s="1"/>
      <c r="F75" s="1"/>
    </row>
    <row r="76" spans="2:6">
      <c r="B76" s="3"/>
      <c r="E76" s="1"/>
      <c r="F76" s="1"/>
    </row>
    <row r="77" spans="2:6">
      <c r="B77" s="3"/>
      <c r="E77" s="1"/>
      <c r="F77" s="1"/>
    </row>
    <row r="78" spans="2:6">
      <c r="B78" s="3"/>
      <c r="E78" s="1"/>
      <c r="F78" s="1"/>
    </row>
    <row r="79" spans="2:6">
      <c r="B79" s="3"/>
      <c r="E79" s="1"/>
      <c r="F79" s="1"/>
    </row>
    <row r="80" spans="2:6">
      <c r="B80" s="3"/>
      <c r="E80" s="1"/>
      <c r="F80" s="1"/>
    </row>
  </sheetData>
  <mergeCells count="1">
    <mergeCell ref="C5:G5"/>
  </mergeCells>
  <conditionalFormatting sqref="R7:R44 C7:F43 G7:H7 G14:H43">
    <cfRule type="cellIs" dxfId="0" priority="5" operator="between">
      <formula>Vomin</formula>
      <formula>Vomax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2</vt:i4>
      </vt:variant>
      <vt:variant>
        <vt:lpstr>Charts</vt:lpstr>
      </vt:variant>
      <vt:variant>
        <vt:i4>1</vt:i4>
      </vt:variant>
      <vt:variant>
        <vt:lpstr>Named Ranges</vt:lpstr>
      </vt:variant>
      <vt:variant>
        <vt:i4>16</vt:i4>
      </vt:variant>
    </vt:vector>
  </HeadingPairs>
  <TitlesOfParts>
    <vt:vector size="19" baseType="lpstr">
      <vt:lpstr>Vout</vt:lpstr>
      <vt:lpstr>Sim</vt:lpstr>
      <vt:lpstr>Chart2</vt:lpstr>
      <vt:lpstr>gain1</vt:lpstr>
      <vt:lpstr>gain10</vt:lpstr>
      <vt:lpstr>gain100</vt:lpstr>
      <vt:lpstr>gain1000</vt:lpstr>
      <vt:lpstr>gain15</vt:lpstr>
      <vt:lpstr>Sim!gain150</vt:lpstr>
      <vt:lpstr>gain150</vt:lpstr>
      <vt:lpstr>gain1500</vt:lpstr>
      <vt:lpstr>gain20</vt:lpstr>
      <vt:lpstr>gain50</vt:lpstr>
      <vt:lpstr>Sim!Rs</vt:lpstr>
      <vt:lpstr>Rs</vt:lpstr>
      <vt:lpstr>Sim!Vomax</vt:lpstr>
      <vt:lpstr>Vomax</vt:lpstr>
      <vt:lpstr>Sim!Vomin</vt:lpstr>
      <vt:lpstr>Vomin</vt:lpstr>
    </vt:vector>
  </TitlesOfParts>
  <Company>Texas Instruments Incorporated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a0270536</dc:creator>
  <cp:lastModifiedBy>Williams, Ian</cp:lastModifiedBy>
  <dcterms:created xsi:type="dcterms:W3CDTF">2013-04-02T18:37:32Z</dcterms:created>
  <dcterms:modified xsi:type="dcterms:W3CDTF">2013-10-01T23:32:48Z</dcterms:modified>
</cp:coreProperties>
</file>